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R2_PRODUCTION\AFFAIRES\2024\06 - JUIN\2406SASNC000035-RU TECHNOPOLE METZ\ETUDES TECHNIQUES\3-PRO DCE\RENDU DCE\DCE IND.1\"/>
    </mc:Choice>
  </mc:AlternateContent>
  <xr:revisionPtr revIDLastSave="0" documentId="8_{32DB1F07-7B1F-4503-894D-A59FFAC0379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Q193" i="2"/>
  <c r="K193" i="2"/>
  <c r="H193" i="2"/>
  <c r="G193" i="2"/>
  <c r="J193" i="2" s="1"/>
  <c r="Q192" i="2"/>
  <c r="K192" i="2"/>
  <c r="H192" i="2"/>
  <c r="J192" i="2" s="1"/>
  <c r="G192" i="2"/>
  <c r="Q191" i="2"/>
  <c r="K191" i="2"/>
  <c r="H191" i="2"/>
  <c r="G191" i="2"/>
  <c r="J191" i="2" s="1"/>
  <c r="Q190" i="2"/>
  <c r="K190" i="2"/>
  <c r="H190" i="2"/>
  <c r="G190" i="2"/>
  <c r="J190" i="2" s="1"/>
  <c r="Q189" i="2"/>
  <c r="K189" i="2"/>
  <c r="J189" i="2"/>
  <c r="H189" i="2"/>
  <c r="G189" i="2"/>
  <c r="Q188" i="2"/>
  <c r="K188" i="2"/>
  <c r="H188" i="2"/>
  <c r="J188" i="2" s="1"/>
  <c r="G188" i="2"/>
  <c r="Q187" i="2"/>
  <c r="K187" i="2"/>
  <c r="J187" i="2"/>
  <c r="H187" i="2"/>
  <c r="G187" i="2"/>
  <c r="Q186" i="2"/>
  <c r="K186" i="2"/>
  <c r="H186" i="2"/>
  <c r="G186" i="2"/>
  <c r="J186" i="2" s="1"/>
  <c r="Q185" i="2"/>
  <c r="K185" i="2"/>
  <c r="H185" i="2"/>
  <c r="G185" i="2"/>
  <c r="J185" i="2" s="1"/>
  <c r="Q175" i="2"/>
  <c r="J175" i="2"/>
  <c r="F235" i="2" s="1"/>
  <c r="G175" i="2"/>
  <c r="Q160" i="2"/>
  <c r="K160" i="2"/>
  <c r="H160" i="2"/>
  <c r="G160" i="2"/>
  <c r="J160" i="2" s="1"/>
  <c r="Q159" i="2"/>
  <c r="K159" i="2"/>
  <c r="H159" i="2"/>
  <c r="J159" i="2" s="1"/>
  <c r="G159" i="2"/>
  <c r="Q158" i="2"/>
  <c r="K158" i="2"/>
  <c r="H158" i="2"/>
  <c r="G158" i="2"/>
  <c r="J158" i="2" s="1"/>
  <c r="Q154" i="2"/>
  <c r="J154" i="2"/>
  <c r="G154" i="2"/>
  <c r="Q142" i="2"/>
  <c r="K142" i="2"/>
  <c r="J142" i="2"/>
  <c r="H142" i="2"/>
  <c r="G142" i="2"/>
  <c r="Q141" i="2"/>
  <c r="K141" i="2"/>
  <c r="H141" i="2"/>
  <c r="G141" i="2"/>
  <c r="J141" i="2" s="1"/>
  <c r="Q138" i="2"/>
  <c r="G138" i="2"/>
  <c r="J138" i="2" s="1"/>
  <c r="Q107" i="2"/>
  <c r="K107" i="2"/>
  <c r="H107" i="2"/>
  <c r="J107" i="2" s="1"/>
  <c r="G107" i="2"/>
  <c r="Q106" i="2"/>
  <c r="K106" i="2"/>
  <c r="H106" i="2"/>
  <c r="G106" i="2"/>
  <c r="J106" i="2" s="1"/>
  <c r="Q105" i="2"/>
  <c r="K105" i="2"/>
  <c r="H105" i="2"/>
  <c r="J105" i="2" s="1"/>
  <c r="G105" i="2"/>
  <c r="Q104" i="2"/>
  <c r="K104" i="2"/>
  <c r="H104" i="2"/>
  <c r="G104" i="2"/>
  <c r="J104" i="2" s="1"/>
  <c r="Q103" i="2"/>
  <c r="K103" i="2"/>
  <c r="H103" i="2"/>
  <c r="G103" i="2"/>
  <c r="J103" i="2" s="1"/>
  <c r="Q102" i="2"/>
  <c r="K102" i="2"/>
  <c r="J102" i="2"/>
  <c r="H102" i="2"/>
  <c r="G102" i="2"/>
  <c r="Q101" i="2"/>
  <c r="K101" i="2"/>
  <c r="H101" i="2"/>
  <c r="G101" i="2"/>
  <c r="J101" i="2" s="1"/>
  <c r="Q93" i="2"/>
  <c r="G93" i="2"/>
  <c r="J93" i="2" s="1"/>
  <c r="G75" i="2"/>
  <c r="J75" i="2" s="1"/>
  <c r="Q46" i="2"/>
  <c r="K46" i="2"/>
  <c r="H46" i="2"/>
  <c r="G46" i="2"/>
  <c r="J46" i="2" s="1"/>
  <c r="Q45" i="2"/>
  <c r="K45" i="2"/>
  <c r="H45" i="2"/>
  <c r="G45" i="2"/>
  <c r="J45" i="2" s="1"/>
  <c r="Q44" i="2"/>
  <c r="K44" i="2"/>
  <c r="J44" i="2"/>
  <c r="H44" i="2"/>
  <c r="G44" i="2"/>
  <c r="Q43" i="2"/>
  <c r="K43" i="2"/>
  <c r="H43" i="2"/>
  <c r="G43" i="2"/>
  <c r="J43" i="2" s="1"/>
  <c r="Q38" i="2"/>
  <c r="J38" i="2"/>
  <c r="G38" i="2"/>
  <c r="Q18" i="2"/>
  <c r="K18" i="2"/>
  <c r="H18" i="2"/>
  <c r="G18" i="2"/>
  <c r="J18" i="2" s="1"/>
  <c r="Q17" i="2"/>
  <c r="K17" i="2"/>
  <c r="H17" i="2"/>
  <c r="G17" i="2"/>
  <c r="J17" i="2" s="1"/>
  <c r="Q16" i="2"/>
  <c r="K16" i="2"/>
  <c r="J16" i="2"/>
  <c r="H16" i="2"/>
  <c r="G16" i="2"/>
  <c r="Q15" i="2"/>
  <c r="K15" i="2"/>
  <c r="H15" i="2"/>
  <c r="G15" i="2"/>
  <c r="J15" i="2" s="1"/>
  <c r="Q10" i="2"/>
  <c r="F227" i="2" s="1"/>
  <c r="G10" i="2"/>
  <c r="J10" i="2" s="1"/>
  <c r="G84" i="1"/>
  <c r="G82" i="1"/>
  <c r="G80" i="1"/>
  <c r="G78" i="1"/>
  <c r="E70" i="1"/>
  <c r="E63" i="1"/>
  <c r="E60" i="1"/>
  <c r="E20" i="1"/>
  <c r="E11" i="1"/>
  <c r="F234" i="2" l="1"/>
  <c r="F228" i="2"/>
  <c r="F229" i="2"/>
  <c r="F222" i="2"/>
  <c r="F221" i="2"/>
  <c r="F223" i="2" s="1"/>
  <c r="F239" i="2"/>
  <c r="F233" i="2"/>
  <c r="F238" i="2"/>
  <c r="F240" i="2" s="1"/>
  <c r="AA1" i="3" s="1"/>
  <c r="F232" i="2"/>
  <c r="AA3" i="3" l="1"/>
  <c r="AA37" i="3"/>
  <c r="AA4" i="3"/>
  <c r="AA33" i="3"/>
  <c r="AA15" i="3" l="1"/>
  <c r="AA16" i="3"/>
  <c r="AA17" i="3" s="1"/>
  <c r="AA9" i="3"/>
  <c r="AA32" i="3"/>
  <c r="AA5" i="3"/>
  <c r="AA6" i="3"/>
  <c r="AA27" i="3"/>
  <c r="AA12" i="3"/>
  <c r="AA42" i="3"/>
  <c r="AA13" i="3" l="1"/>
  <c r="AA38" i="3"/>
  <c r="AA11" i="3"/>
  <c r="AA21" i="3"/>
  <c r="AA41" i="3"/>
  <c r="AA18" i="3"/>
  <c r="AA24" i="3"/>
  <c r="AA23" i="3"/>
  <c r="AA47" i="3"/>
  <c r="AA67" i="3"/>
  <c r="AA59" i="3" s="1"/>
  <c r="AA49" i="3" s="1"/>
  <c r="AA31" i="3" s="1"/>
  <c r="AA7" i="3"/>
  <c r="AA75" i="3"/>
  <c r="AA94" i="3"/>
  <c r="AA82" i="3"/>
  <c r="AA90" i="3"/>
  <c r="AA86" i="3" s="1"/>
  <c r="AA81" i="3" s="1"/>
  <c r="AA74" i="3" s="1"/>
  <c r="AA66" i="3" s="1"/>
  <c r="AA58" i="3" s="1"/>
  <c r="AA48" i="3" s="1"/>
  <c r="AA46" i="3"/>
  <c r="AA29" i="3"/>
  <c r="AA28" i="3"/>
  <c r="AA43" i="3" l="1"/>
  <c r="AA19" i="3"/>
  <c r="AA50" i="3"/>
  <c r="AA34" i="3"/>
  <c r="AA10" i="3"/>
  <c r="AA39" i="3"/>
  <c r="AA96" i="3"/>
  <c r="AA92" i="3"/>
  <c r="AA88" i="3" s="1"/>
  <c r="AA84" i="3" s="1"/>
  <c r="AA78" i="3" s="1"/>
  <c r="AA70" i="3" s="1"/>
  <c r="AA62" i="3" s="1"/>
  <c r="AA54" i="3" s="1"/>
  <c r="AA30" i="3"/>
  <c r="AA22" i="3"/>
  <c r="AA71" i="3" s="1"/>
  <c r="AA63" i="3" s="1"/>
  <c r="AA55" i="3" s="1"/>
  <c r="AA40" i="3" s="1"/>
  <c r="AA93" i="3"/>
  <c r="AA89" i="3" s="1"/>
  <c r="AA65" i="3"/>
  <c r="AA57" i="3" s="1"/>
  <c r="AA45" i="3" s="1"/>
  <c r="AA26" i="3" s="1"/>
  <c r="AA14" i="3"/>
  <c r="AA73" i="3" s="1"/>
  <c r="AA85" i="3" l="1"/>
  <c r="AA80" i="3" s="1"/>
  <c r="AA72" i="3" s="1"/>
  <c r="AA64" i="3" s="1"/>
  <c r="AA56" i="3" s="1"/>
  <c r="AA44" i="3" s="1"/>
  <c r="AA25" i="3"/>
  <c r="AA95" i="3"/>
  <c r="AA91" i="3" s="1"/>
  <c r="AA79" i="3"/>
  <c r="AA51" i="3"/>
  <c r="AA20" i="3"/>
  <c r="AA69" i="3" s="1"/>
  <c r="AA61" i="3" s="1"/>
  <c r="AA53" i="3" s="1"/>
  <c r="AA36" i="3" s="1"/>
  <c r="AA35" i="3" l="1"/>
  <c r="AA87" i="3"/>
  <c r="AA83" i="3" s="1"/>
  <c r="AA76" i="3" s="1"/>
  <c r="AA68" i="3" s="1"/>
  <c r="AA60" i="3" s="1"/>
  <c r="AA52" i="3" s="1"/>
  <c r="AA77" i="3"/>
  <c r="AA98" i="3"/>
  <c r="AA2" i="3" s="1"/>
  <c r="C243" i="2" s="1"/>
</calcChain>
</file>

<file path=xl/sharedStrings.xml><?xml version="1.0" encoding="utf-8"?>
<sst xmlns="http://schemas.openxmlformats.org/spreadsheetml/2006/main" count="461" uniqueCount="230">
  <si>
    <t>Dossier</t>
  </si>
  <si>
    <t>Date</t>
  </si>
  <si>
    <t>Phase</t>
  </si>
  <si>
    <t>Indice</t>
  </si>
  <si>
    <t>MAITRE D'OUVRAGE
CROUS LORRAINE
75 rue de Laxou
54042 Nancy Cedex</t>
  </si>
  <si>
    <t>ARCHITECTE : 
    AA TANDEM
    14bis Rue Principale
    57645 MONTOY-FLANVILLE</t>
  </si>
  <si>
    <t>MAITRE D'OEUVRE : 
    SOCOTEC SMART SOLUTIONS
    8 Rue Albert Einstein
    54320 MAXEVILLE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</si>
  <si>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</si>
  <si>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</si>
  <si>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</si>
  <si>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</si>
  <si>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</si>
  <si>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</si>
  <si>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</si>
  <si>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</si>
  <si>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</si>
  <si>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</si>
  <si>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</si>
  <si>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</si>
  <si>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</si>
  <si>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</si>
  <si>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</si>
  <si>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</si>
  <si>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</si>
  <si>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</si>
  <si>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</si>
  <si>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</si>
  <si>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</si>
  <si>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</si>
  <si>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</si>
  <si>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</si>
  <si>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</si>
  <si>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</si>
  <si>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</si>
  <si>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</si>
  <si>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</si>
  <si>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</si>
  <si>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n°7</t>
  </si>
  <si>
    <t>PEINTURE</t>
  </si>
  <si>
    <t>3.&amp;</t>
  </si>
  <si>
    <t>Prescriptions particulières</t>
  </si>
  <si>
    <t>2.1</t>
  </si>
  <si>
    <t>Travaux préparatoires</t>
  </si>
  <si>
    <t>4.T</t>
  </si>
  <si>
    <t>2.1.1</t>
  </si>
  <si>
    <t>Ponçage et préparation de support</t>
  </si>
  <si>
    <t>Total Restaurant\Hall d'entrée</t>
  </si>
  <si>
    <t>9.R.Localisations\Restaurant\Hall d'entrée</t>
  </si>
  <si>
    <t>Total Restaurant\Sanitaires RDC</t>
  </si>
  <si>
    <t>9.R.Localisations\Restaurant\Sanitaires RDC</t>
  </si>
  <si>
    <t>Total Restaurant\Sanitaire université R+1</t>
  </si>
  <si>
    <t>9.R.Localisations\Restaurant\Sanitaire université R+1</t>
  </si>
  <si>
    <t>Total Restaurant\Sanitaire lycée R+1</t>
  </si>
  <si>
    <t>9.R.Localisations\Restaurant\Sanitaire lycée R+1</t>
  </si>
  <si>
    <t>9.T</t>
  </si>
  <si>
    <t>9.M.Z</t>
  </si>
  <si>
    <t>Restaurant\Sanitaires RDC    ((6+3)*2*3*2)+(1.56*6)*2 =</t>
  </si>
  <si>
    <t xml:space="preserve"> M2</t>
  </si>
  <si>
    <t>9.E.1.Localisations\Restaurant\Sanitaires RDC</t>
  </si>
  <si>
    <t>Restaurant\Hall d'entrée
EPMR    (2+2)*2*2*4 =</t>
  </si>
  <si>
    <t>9.E.1.Localisations\Restaurant\Hall d'entrée</t>
  </si>
  <si>
    <t>Restaurant\Sanitaire université R+1    (2.2+1.2)*3*2 =</t>
  </si>
  <si>
    <t>9.E.1.Localisations\Restaurant\Sanitaire université R+1</t>
  </si>
  <si>
    <t>Restaurant\Sanitaire lycée R+1    (2.2+1.2)*3*2 =</t>
  </si>
  <si>
    <t>9.E.1.Localisations\Restaurant\Sanitaire lycée R+1</t>
  </si>
  <si>
    <t>Restaurant\Sanitaire université R+1    (2+2+2)*3 =</t>
  </si>
  <si>
    <t>Restaurant\Sanitaire lycée R+1    3*2*3 =</t>
  </si>
  <si>
    <t>9.UMOD</t>
  </si>
  <si>
    <t>9.L</t>
  </si>
  <si>
    <t>Localisation : cf. plans</t>
  </si>
  <si>
    <t>9.&amp;</t>
  </si>
  <si>
    <t>4.&amp;</t>
  </si>
  <si>
    <t>2.2</t>
  </si>
  <si>
    <t>Peinture intérieure</t>
  </si>
  <si>
    <t>2.2.1</t>
  </si>
  <si>
    <t>Parements verticaux</t>
  </si>
  <si>
    <t>2.2.1.1</t>
  </si>
  <si>
    <t>Toile de verre + peinture</t>
  </si>
  <si>
    <t>Restaurant\Hall d'entrée
EPMR    (2+2)*2*2*2 =</t>
  </si>
  <si>
    <t>Localisation : sanitaire et salles</t>
  </si>
  <si>
    <t>5.&amp;</t>
  </si>
  <si>
    <t>2.2.2</t>
  </si>
  <si>
    <t>Parements horizontaux</t>
  </si>
  <si>
    <t>2.2.2.1</t>
  </si>
  <si>
    <t>Peinture sur plafonds</t>
  </si>
  <si>
    <t>Restaurant\Hall d'entrée    (2*2) =</t>
  </si>
  <si>
    <t>Localisation : sous face du palier de l'ascenseur</t>
  </si>
  <si>
    <t>2.2.3</t>
  </si>
  <si>
    <t>Boiserie</t>
  </si>
  <si>
    <t>2.2.3.1</t>
  </si>
  <si>
    <t>Menuiseries bois à peindre</t>
  </si>
  <si>
    <t>Total non localisé</t>
  </si>
  <si>
    <t>9.R.Localisations</t>
  </si>
  <si>
    <t>Total Restaurant\Salle de restauration lycée</t>
  </si>
  <si>
    <t>9.R.Localisations\Restaurant\Salle de restauration lycée</t>
  </si>
  <si>
    <t>Total Restaurant\Salle de restauration université</t>
  </si>
  <si>
    <t>9.R.Localisations\Restaurant\Salle de restauration université</t>
  </si>
  <si>
    <t>Total Coworking</t>
  </si>
  <si>
    <t>9.R.Localisations\Coworking</t>
  </si>
  <si>
    <t>Restaurant\Sanitaires RDC    2*4 =</t>
  </si>
  <si>
    <t>Restaurant\Salle de restauration lycée    4*4 =</t>
  </si>
  <si>
    <t>9.E.1.Localisations\Restaurant\Salle de restauration lycée</t>
  </si>
  <si>
    <t>Restaurant\Salle de restauration université    4*4 =</t>
  </si>
  <si>
    <t>9.E.1.Localisations\Restaurant\Salle de restauration université</t>
  </si>
  <si>
    <t xml:space="preserve">Coworking    </t>
  </si>
  <si>
    <t>9.E.1.Localisations\Coworking</t>
  </si>
  <si>
    <t>Restaurant\Sanitaire université R+1    4*2 =</t>
  </si>
  <si>
    <t xml:space="preserve">Restaurant\Sanitaire lycée R+1    </t>
  </si>
  <si>
    <t xml:space="preserve">salle dréunion    </t>
  </si>
  <si>
    <t>2.2.4</t>
  </si>
  <si>
    <t>Métallerie</t>
  </si>
  <si>
    <t>2.2.4.1</t>
  </si>
  <si>
    <t>Peinture sur ouvrages métalliques</t>
  </si>
  <si>
    <t>ENS</t>
  </si>
  <si>
    <t>Total Restaurant\Escalier université gauche</t>
  </si>
  <si>
    <t>9.R.Localisations\Restaurant\Escalier université gauche</t>
  </si>
  <si>
    <t>Total Restaurant\Escalier lycée droit</t>
  </si>
  <si>
    <t>9.R.Localisations\Restaurant\Escalier lycée droit</t>
  </si>
  <si>
    <t>Restaurant\Escalier université gauche
Radiateur et mains courante    (4*2)+2 =</t>
  </si>
  <si>
    <t xml:space="preserve"> ENS</t>
  </si>
  <si>
    <t>9.E.1.Localisations\Restaurant\Escalier université gauche</t>
  </si>
  <si>
    <t>Restaurant\Escalier lycée droit
Radiateur et mains courante    (4*2)+2 =</t>
  </si>
  <si>
    <t>9.E.1.Localisations\Restaurant\Escalier lycée droit</t>
  </si>
  <si>
    <t>Localisation : l'ensemble des radiateurs à peindre en atelier lors de la dépose et à restituer ainsi que les mains courantes prolongées</t>
  </si>
  <si>
    <t>2.2.5</t>
  </si>
  <si>
    <t>Canalisations</t>
  </si>
  <si>
    <t>2.2.5.1</t>
  </si>
  <si>
    <t>Peinture sur canalisations visibles (métalliques ou PVC)</t>
  </si>
  <si>
    <t xml:space="preserve">Restaurant\Sanitaires RDC    </t>
  </si>
  <si>
    <t xml:space="preserve">Restaurant\Sanitaire université R+1    </t>
  </si>
  <si>
    <t>Localisation : l'ensemble des canalisations dans les sanitaires à peindre</t>
  </si>
  <si>
    <t>2.3</t>
  </si>
  <si>
    <t>Nettoyage</t>
  </si>
  <si>
    <t>2.3.1</t>
  </si>
  <si>
    <t>Nettoyage de mise en service</t>
  </si>
  <si>
    <t>Ens</t>
  </si>
  <si>
    <t xml:space="preserve">Restaurant\Hall d'entrée    </t>
  </si>
  <si>
    <t xml:space="preserve">Restaurant\Escalier université gauche    </t>
  </si>
  <si>
    <t xml:space="preserve">Restaurant\Escalier lycée droit    </t>
  </si>
  <si>
    <t xml:space="preserve">Restaurant\Salle de restauration université    </t>
  </si>
  <si>
    <t>Restaurant\Salle de restauration lycée    2*2 =</t>
  </si>
  <si>
    <t>Localisation : Nettoyage pour l'ensemble des travaux réalisés</t>
  </si>
  <si>
    <t>Total H.T. :</t>
  </si>
  <si>
    <t>Total T.V.A. (20%) :</t>
  </si>
  <si>
    <t>Total T.T.C. :</t>
  </si>
  <si>
    <t>RECAPITULATIF
Lot n°7 PEINTURE</t>
  </si>
  <si>
    <t>RECAPITULATIF DES LOCALISATIONS</t>
  </si>
  <si>
    <t>Non localisé</t>
  </si>
  <si>
    <t>Restaurant</t>
  </si>
  <si>
    <t>Coworking</t>
  </si>
  <si>
    <t>RECAPITULATIF DES CHAPITRES</t>
  </si>
  <si>
    <t>2 - Prescriptions particulières</t>
  </si>
  <si>
    <t>- 2.1 - Travaux préparatoires</t>
  </si>
  <si>
    <t>- 2.2 - Peinture intérieure</t>
  </si>
  <si>
    <t>- 2.3 - Nettoyage</t>
  </si>
  <si>
    <t>Total du lot PEINTURE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</si>
  <si>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</si>
  <si>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</si>
  <si>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</si>
  <si>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</si>
  <si>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</si>
  <si>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</si>
  <si>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</si>
  <si>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</si>
  <si>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</si>
  <si>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</si>
  <si>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</si>
  <si>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</si>
  <si>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</si>
  <si>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</si>
  <si>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</si>
  <si>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</si>
  <si>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</si>
  <si>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</si>
  <si>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</si>
  <si>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</si>
  <si>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</si>
  <si>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</si>
  <si>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</si>
  <si>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</si>
  <si>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</si>
  <si>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</si>
  <si>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</si>
  <si>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</si>
  <si>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</si>
  <si>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</si>
  <si>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</si>
  <si>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</si>
  <si>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</si>
  <si>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Mise en accessibilité PMR du RU Technopole</t>
  </si>
  <si>
    <t>2406SASNC035</t>
  </si>
  <si>
    <t>26/04/2025</t>
  </si>
  <si>
    <t>DCE</t>
  </si>
  <si>
    <t>4 Boulevard Dominique François Arago</t>
  </si>
  <si>
    <t>57070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</si>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</sst>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4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4" fontId="1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horizontal="right" vertical="top" wrapText="1"/>
    </xf>
    <xf numFmtId="4" fontId="10" fillId="0" borderId="0" xfId="0" applyNumberFormat="1" applyFont="1" applyAlignment="1">
      <alignment horizontal="left"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3" fontId="10" fillId="0" borderId="9" xfId="0" applyNumberFormat="1" applyFont="1" applyBorder="1" applyAlignment="1">
      <alignment horizontal="right" vertical="top" wrapText="1"/>
    </xf>
    <xf numFmtId="3" fontId="1" fillId="0" borderId="9" xfId="0" applyNumberFormat="1" applyFont="1" applyBorder="1" applyAlignment="1">
      <alignment horizontal="right" vertical="top" wrapText="1"/>
    </xf>
    <xf numFmtId="3" fontId="10" fillId="0" borderId="0" xfId="0" applyNumberFormat="1" applyFont="1" applyAlignment="1">
      <alignment horizontal="right" vertical="top" wrapText="1"/>
    </xf>
    <xf numFmtId="3" fontId="10" fillId="0" borderId="0" xfId="0" applyNumberFormat="1" applyFont="1" applyAlignment="1">
      <alignment horizontal="left"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0" fillId="0" borderId="0" xfId="0"/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2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e6c6da70-c93c-4d72-881a-b1004530cb75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438150</xdr:colOff>
      <xdr:row>27</xdr:row>
      <xdr:rowOff>0</xdr:rowOff>
    </xdr:from>
    <xdr:to>
      <xdr:col>7</xdr:col>
      <xdr:colOff>524990</xdr:colOff>
      <xdr:row>44</xdr:row>
      <xdr:rowOff>114043</xdr:rowOff>
    </xdr:to>
    <xdr:pic>
      <xdr:nvPicPr>
        <xdr:cNvPr id="3" name="Picture 2" descr="{ba121c09-3077-407d-8b2e-b7aefe2637ef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62325" y="3086100"/>
          <a:ext cx="2734790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9525</xdr:rowOff>
    </xdr:from>
    <xdr:to>
      <xdr:col>4</xdr:col>
      <xdr:colOff>922337</xdr:colOff>
      <xdr:row>55</xdr:row>
      <xdr:rowOff>98425</xdr:rowOff>
    </xdr:to>
    <xdr:pic>
      <xdr:nvPicPr>
        <xdr:cNvPr id="4" name="Picture 3" descr="{ed58d758-c95b-4ec5-899b-73d78b189e39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495925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66675</xdr:rowOff>
    </xdr:from>
    <xdr:to>
      <xdr:col>1</xdr:col>
      <xdr:colOff>636587</xdr:colOff>
      <xdr:row>81</xdr:row>
      <xdr:rowOff>46892</xdr:rowOff>
    </xdr:to>
    <xdr:pic>
      <xdr:nvPicPr>
        <xdr:cNvPr id="5" name="Picture 4" descr="{4cb35d6e-5358-4dde-be3a-77a06622bc4e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96375"/>
          <a:ext cx="603250" cy="20881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90488</xdr:rowOff>
    </xdr:from>
    <xdr:to>
      <xdr:col>1</xdr:col>
      <xdr:colOff>636587</xdr:colOff>
      <xdr:row>76</xdr:row>
      <xdr:rowOff>17667</xdr:rowOff>
    </xdr:to>
    <xdr:pic>
      <xdr:nvPicPr>
        <xdr:cNvPr id="6" name="Picture 5" descr="{8d521f44-e004-4100-8452-e3519e14c94b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091488"/>
          <a:ext cx="603250" cy="612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56"/>
      <c r="F2" s="56"/>
      <c r="G2" s="56"/>
      <c r="H2" s="56"/>
      <c r="I2" s="8"/>
    </row>
    <row r="3" spans="2:9" ht="9" customHeight="1" x14ac:dyDescent="0.3">
      <c r="B3" s="5"/>
      <c r="C3" s="6"/>
      <c r="D3" s="7"/>
      <c r="E3" s="56"/>
      <c r="F3" s="56"/>
      <c r="G3" s="56"/>
      <c r="H3" s="56"/>
      <c r="I3" s="8"/>
    </row>
    <row r="4" spans="2:9" ht="9" customHeight="1" x14ac:dyDescent="0.3">
      <c r="B4" s="5"/>
      <c r="C4" s="6"/>
      <c r="D4" s="7"/>
      <c r="E4" s="56"/>
      <c r="F4" s="56"/>
      <c r="G4" s="56"/>
      <c r="H4" s="56"/>
      <c r="I4" s="8"/>
    </row>
    <row r="5" spans="2:9" ht="9" customHeight="1" x14ac:dyDescent="0.3">
      <c r="B5" s="5"/>
      <c r="C5" s="6"/>
      <c r="D5" s="7"/>
      <c r="E5" s="56"/>
      <c r="F5" s="56"/>
      <c r="G5" s="56"/>
      <c r="H5" s="56"/>
      <c r="I5" s="8"/>
    </row>
    <row r="6" spans="2:9" ht="9" customHeight="1" x14ac:dyDescent="0.3">
      <c r="B6" s="5"/>
      <c r="C6" s="6"/>
      <c r="D6" s="7"/>
      <c r="E6" s="56"/>
      <c r="F6" s="56"/>
      <c r="G6" s="56"/>
      <c r="H6" s="56"/>
      <c r="I6" s="8"/>
    </row>
    <row r="7" spans="2:9" ht="9" customHeight="1" x14ac:dyDescent="0.3">
      <c r="B7" s="5"/>
      <c r="C7" s="6"/>
      <c r="D7" s="7"/>
      <c r="E7" s="56"/>
      <c r="F7" s="56"/>
      <c r="G7" s="56"/>
      <c r="H7" s="56"/>
      <c r="I7" s="8"/>
    </row>
    <row r="8" spans="2:9" ht="9" customHeight="1" x14ac:dyDescent="0.3">
      <c r="B8" s="5"/>
      <c r="C8" s="6"/>
      <c r="D8" s="7"/>
      <c r="E8" s="56"/>
      <c r="F8" s="56"/>
      <c r="G8" s="56"/>
      <c r="H8" s="56"/>
      <c r="I8" s="8"/>
    </row>
    <row r="9" spans="2:9" ht="9" customHeight="1" x14ac:dyDescent="0.3">
      <c r="B9" s="5"/>
      <c r="C9" s="6"/>
      <c r="D9" s="7"/>
      <c r="E9" s="56"/>
      <c r="F9" s="56"/>
      <c r="G9" s="56"/>
      <c r="H9" s="56"/>
      <c r="I9" s="8"/>
    </row>
    <row r="10" spans="2:9" ht="9" customHeight="1" x14ac:dyDescent="0.3">
      <c r="B10" s="5"/>
      <c r="C10" s="6"/>
      <c r="D10" s="7"/>
      <c r="E10" s="56"/>
      <c r="F10" s="56"/>
      <c r="G10" s="56"/>
      <c r="H10" s="56"/>
      <c r="I10" s="8"/>
    </row>
    <row r="11" spans="2:9" ht="9" customHeight="1" x14ac:dyDescent="0.3">
      <c r="B11" s="5"/>
      <c r="C11" s="6"/>
      <c r="D11" s="7"/>
      <c r="E11" s="57" t="str">
        <f>IF(Paramètres!C5&lt;&gt;"",Paramètres!C5,"")</f>
        <v>Mise en accessibilité PMR du RU Technopole</v>
      </c>
      <c r="F11" s="57"/>
      <c r="G11" s="57"/>
      <c r="H11" s="57"/>
      <c r="I11" s="8"/>
    </row>
    <row r="12" spans="2:9" ht="9" customHeight="1" x14ac:dyDescent="0.3">
      <c r="B12" s="5"/>
      <c r="C12" s="6"/>
      <c r="D12" s="7"/>
      <c r="E12" s="57"/>
      <c r="F12" s="57"/>
      <c r="G12" s="57"/>
      <c r="H12" s="57"/>
      <c r="I12" s="8"/>
    </row>
    <row r="13" spans="2:9" ht="9" customHeight="1" x14ac:dyDescent="0.3">
      <c r="B13" s="5"/>
      <c r="C13" s="6"/>
      <c r="D13" s="7"/>
      <c r="E13" s="57"/>
      <c r="F13" s="57"/>
      <c r="G13" s="57"/>
      <c r="H13" s="57"/>
      <c r="I13" s="8"/>
    </row>
    <row r="14" spans="2:9" ht="9" customHeight="1" x14ac:dyDescent="0.3">
      <c r="B14" s="5"/>
      <c r="C14" s="6"/>
      <c r="D14" s="7"/>
      <c r="E14" s="57"/>
      <c r="F14" s="57"/>
      <c r="G14" s="57"/>
      <c r="H14" s="57"/>
      <c r="I14" s="8"/>
    </row>
    <row r="15" spans="2:9" ht="9" customHeight="1" x14ac:dyDescent="0.3">
      <c r="B15" s="5"/>
      <c r="C15" s="6"/>
      <c r="D15" s="7"/>
      <c r="E15" s="57"/>
      <c r="F15" s="57"/>
      <c r="G15" s="57"/>
      <c r="H15" s="57"/>
      <c r="I15" s="8"/>
    </row>
    <row r="16" spans="2:9" ht="9" customHeight="1" x14ac:dyDescent="0.3">
      <c r="B16" s="5"/>
      <c r="C16" s="6"/>
      <c r="D16" s="7"/>
      <c r="E16" s="57"/>
      <c r="F16" s="57"/>
      <c r="G16" s="57"/>
      <c r="H16" s="57"/>
      <c r="I16" s="8"/>
    </row>
    <row r="17" spans="2:9" ht="9" customHeight="1" x14ac:dyDescent="0.3">
      <c r="B17" s="5"/>
      <c r="C17" s="6"/>
      <c r="D17" s="7"/>
      <c r="E17" s="57"/>
      <c r="F17" s="57"/>
      <c r="G17" s="57"/>
      <c r="H17" s="57"/>
      <c r="I17" s="8"/>
    </row>
    <row r="18" spans="2:9" ht="9" customHeight="1" x14ac:dyDescent="0.3">
      <c r="B18" s="5"/>
      <c r="C18" s="6"/>
      <c r="D18" s="7"/>
      <c r="E18" s="57"/>
      <c r="F18" s="57"/>
      <c r="G18" s="57"/>
      <c r="H18" s="57"/>
      <c r="I18" s="8"/>
    </row>
    <row r="19" spans="2:9" ht="9" customHeight="1" x14ac:dyDescent="0.3">
      <c r="B19" s="5"/>
      <c r="C19" s="6"/>
      <c r="D19" s="7"/>
      <c r="E19" s="57"/>
      <c r="F19" s="57"/>
      <c r="G19" s="57"/>
      <c r="H19" s="57"/>
      <c r="I19" s="8"/>
    </row>
    <row r="20" spans="2:9" ht="9" customHeight="1" x14ac:dyDescent="0.3">
      <c r="B20" s="5"/>
      <c r="C20" s="6"/>
      <c r="D20" s="7"/>
      <c r="E20" s="57" t="str">
        <f>IF(Paramètres!C24&lt;&gt;"",Paramètres!C24,"") &amp; CHAR(10) &amp; IF(Paramètres!C26&lt;&gt;"",Paramètres!C26,"") &amp; CHAR(10) &amp; IF(Paramètres!C28&lt;&gt;"",Paramètres!C28,"")</f>
        <v xml:space="preserve">4 Boulevard Dominique François Arago
57070 METZ
</v>
      </c>
      <c r="F20" s="57"/>
      <c r="G20" s="57"/>
      <c r="H20" s="57"/>
      <c r="I20" s="8"/>
    </row>
    <row r="21" spans="2:9" ht="9" customHeight="1" x14ac:dyDescent="0.3">
      <c r="B21" s="5"/>
      <c r="C21" s="6"/>
      <c r="D21" s="7"/>
      <c r="E21" s="57"/>
      <c r="F21" s="57"/>
      <c r="G21" s="57"/>
      <c r="H21" s="57"/>
      <c r="I21" s="8"/>
    </row>
    <row r="22" spans="2:9" ht="9" customHeight="1" x14ac:dyDescent="0.3">
      <c r="B22" s="5"/>
      <c r="C22" s="6"/>
      <c r="D22" s="7"/>
      <c r="E22" s="57"/>
      <c r="F22" s="57"/>
      <c r="G22" s="57"/>
      <c r="H22" s="57"/>
      <c r="I22" s="8"/>
    </row>
    <row r="23" spans="2:9" ht="9" customHeight="1" x14ac:dyDescent="0.3">
      <c r="B23" s="5"/>
      <c r="C23" s="6"/>
      <c r="D23" s="7"/>
      <c r="E23" s="57"/>
      <c r="F23" s="57"/>
      <c r="G23" s="57"/>
      <c r="H23" s="57"/>
      <c r="I23" s="8"/>
    </row>
    <row r="24" spans="2:9" ht="9" customHeight="1" x14ac:dyDescent="0.3">
      <c r="B24" s="5"/>
      <c r="C24" s="6"/>
      <c r="D24" s="7"/>
      <c r="E24" s="57"/>
      <c r="F24" s="57"/>
      <c r="G24" s="57"/>
      <c r="H24" s="57"/>
      <c r="I24" s="8"/>
    </row>
    <row r="25" spans="2:9" ht="9" customHeight="1" x14ac:dyDescent="0.3">
      <c r="B25" s="5"/>
      <c r="C25" s="6"/>
      <c r="D25" s="7"/>
      <c r="E25" s="57"/>
      <c r="F25" s="57"/>
      <c r="G25" s="57"/>
      <c r="H25" s="57"/>
      <c r="I25" s="8"/>
    </row>
    <row r="26" spans="2:9" ht="9" customHeight="1" x14ac:dyDescent="0.3">
      <c r="B26" s="5"/>
      <c r="C26" s="6"/>
      <c r="D26" s="7"/>
      <c r="E26" s="57"/>
      <c r="F26" s="57"/>
      <c r="G26" s="57"/>
      <c r="H26" s="57"/>
      <c r="I26" s="8"/>
    </row>
    <row r="27" spans="2:9" ht="9" customHeight="1" x14ac:dyDescent="0.3">
      <c r="B27" s="5"/>
      <c r="C27" s="6"/>
      <c r="D27" s="7"/>
      <c r="E27" s="57"/>
      <c r="F27" s="57"/>
      <c r="G27" s="57"/>
      <c r="H27" s="57"/>
      <c r="I27" s="8"/>
    </row>
    <row r="28" spans="2:9" ht="9" customHeight="1" x14ac:dyDescent="0.3">
      <c r="B28" s="5"/>
      <c r="C28" s="6"/>
      <c r="D28" s="7"/>
      <c r="E28" s="56"/>
      <c r="F28" s="56"/>
      <c r="G28" s="56"/>
      <c r="H28" s="56"/>
      <c r="I28" s="8"/>
    </row>
    <row r="29" spans="2:9" ht="9" customHeight="1" x14ac:dyDescent="0.3">
      <c r="B29" s="5"/>
      <c r="C29" s="6"/>
      <c r="D29" s="7"/>
      <c r="E29" s="56"/>
      <c r="F29" s="56"/>
      <c r="G29" s="56"/>
      <c r="H29" s="56"/>
      <c r="I29" s="8"/>
    </row>
    <row r="30" spans="2:9" ht="9" customHeight="1" x14ac:dyDescent="0.3">
      <c r="B30" s="5"/>
      <c r="C30" s="6"/>
      <c r="D30" s="7"/>
      <c r="E30" s="56"/>
      <c r="F30" s="56"/>
      <c r="G30" s="56"/>
      <c r="H30" s="56"/>
      <c r="I30" s="8"/>
    </row>
    <row r="31" spans="2:9" ht="9" customHeight="1" x14ac:dyDescent="0.3">
      <c r="B31" s="5"/>
      <c r="C31" s="6"/>
      <c r="D31" s="7"/>
      <c r="E31" s="56"/>
      <c r="F31" s="56"/>
      <c r="G31" s="56"/>
      <c r="H31" s="56"/>
      <c r="I31" s="8"/>
    </row>
    <row r="32" spans="2:9" ht="9" customHeight="1" x14ac:dyDescent="0.3">
      <c r="B32" s="5"/>
      <c r="C32" s="6"/>
      <c r="D32" s="7"/>
      <c r="E32" s="56"/>
      <c r="F32" s="56"/>
      <c r="G32" s="56"/>
      <c r="H32" s="56"/>
      <c r="I32" s="8"/>
    </row>
    <row r="33" spans="2:9" ht="9" customHeight="1" x14ac:dyDescent="0.3">
      <c r="B33" s="5"/>
      <c r="C33" s="6"/>
      <c r="D33" s="7"/>
      <c r="E33" s="56"/>
      <c r="F33" s="56"/>
      <c r="G33" s="56"/>
      <c r="H33" s="56"/>
      <c r="I33" s="8"/>
    </row>
    <row r="34" spans="2:9" ht="9" customHeight="1" x14ac:dyDescent="0.3">
      <c r="B34" s="5"/>
      <c r="C34" s="6"/>
      <c r="D34" s="7"/>
      <c r="E34" s="56"/>
      <c r="F34" s="56"/>
      <c r="G34" s="56"/>
      <c r="H34" s="56"/>
      <c r="I34" s="8"/>
    </row>
    <row r="35" spans="2:9" ht="9" customHeight="1" x14ac:dyDescent="0.3">
      <c r="B35" s="5"/>
      <c r="C35" s="6"/>
      <c r="D35" s="7"/>
      <c r="E35" s="56"/>
      <c r="F35" s="56"/>
      <c r="G35" s="56"/>
      <c r="H35" s="56"/>
      <c r="I35" s="8"/>
    </row>
    <row r="36" spans="2:9" ht="9" customHeight="1" x14ac:dyDescent="0.3">
      <c r="B36" s="5"/>
      <c r="C36" s="6"/>
      <c r="D36" s="7"/>
      <c r="E36" s="56"/>
      <c r="F36" s="56"/>
      <c r="G36" s="56"/>
      <c r="H36" s="56"/>
      <c r="I36" s="8"/>
    </row>
    <row r="37" spans="2:9" ht="9" customHeight="1" x14ac:dyDescent="0.3">
      <c r="B37" s="5"/>
      <c r="C37" s="6"/>
      <c r="D37" s="7"/>
      <c r="E37" s="56"/>
      <c r="F37" s="56"/>
      <c r="G37" s="56"/>
      <c r="H37" s="56"/>
      <c r="I37" s="8"/>
    </row>
    <row r="38" spans="2:9" ht="9" customHeight="1" x14ac:dyDescent="0.3">
      <c r="B38" s="5"/>
      <c r="C38" s="6"/>
      <c r="D38" s="7"/>
      <c r="E38" s="56"/>
      <c r="F38" s="56"/>
      <c r="G38" s="56"/>
      <c r="H38" s="56"/>
      <c r="I38" s="8"/>
    </row>
    <row r="39" spans="2:9" ht="9" customHeight="1" x14ac:dyDescent="0.3">
      <c r="B39" s="5"/>
      <c r="C39" s="6"/>
      <c r="D39" s="7"/>
      <c r="E39" s="56"/>
      <c r="F39" s="56"/>
      <c r="G39" s="56"/>
      <c r="H39" s="56"/>
      <c r="I39" s="8"/>
    </row>
    <row r="40" spans="2:9" ht="9" customHeight="1" x14ac:dyDescent="0.3">
      <c r="B40" s="5"/>
      <c r="C40" s="6"/>
      <c r="D40" s="7"/>
      <c r="E40" s="56"/>
      <c r="F40" s="56"/>
      <c r="G40" s="56"/>
      <c r="H40" s="56"/>
      <c r="I40" s="8"/>
    </row>
    <row r="41" spans="2:9" ht="9" customHeight="1" x14ac:dyDescent="0.3">
      <c r="B41" s="5"/>
      <c r="C41" s="6"/>
      <c r="D41" s="7"/>
      <c r="E41" s="56"/>
      <c r="F41" s="56"/>
      <c r="G41" s="56"/>
      <c r="H41" s="56"/>
      <c r="I41" s="8"/>
    </row>
    <row r="42" spans="2:9" ht="9" customHeight="1" x14ac:dyDescent="0.3">
      <c r="B42" s="5"/>
      <c r="C42" s="6"/>
      <c r="D42" s="7"/>
      <c r="E42" s="56"/>
      <c r="F42" s="56"/>
      <c r="G42" s="56"/>
      <c r="H42" s="56"/>
      <c r="I42" s="8"/>
    </row>
    <row r="43" spans="2:9" ht="9" customHeight="1" x14ac:dyDescent="0.3">
      <c r="B43" s="5"/>
      <c r="C43" s="6"/>
      <c r="D43" s="7"/>
      <c r="E43" s="56"/>
      <c r="F43" s="56"/>
      <c r="G43" s="56"/>
      <c r="H43" s="56"/>
      <c r="I43" s="8"/>
    </row>
    <row r="44" spans="2:9" ht="9" customHeight="1" x14ac:dyDescent="0.3">
      <c r="B44" s="5"/>
      <c r="C44" s="6"/>
      <c r="D44" s="7"/>
      <c r="E44" s="56"/>
      <c r="F44" s="56"/>
      <c r="G44" s="56"/>
      <c r="H44" s="56"/>
      <c r="I44" s="8"/>
    </row>
    <row r="45" spans="2:9" ht="9" customHeight="1" x14ac:dyDescent="0.3">
      <c r="B45" s="5"/>
      <c r="C45" s="6"/>
      <c r="D45" s="7"/>
      <c r="E45" s="56"/>
      <c r="F45" s="56"/>
      <c r="G45" s="56"/>
      <c r="H45" s="56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56"/>
      <c r="F47" s="68" t="s">
        <v>4</v>
      </c>
      <c r="G47" s="56"/>
      <c r="H47" s="56"/>
      <c r="I47" s="8"/>
    </row>
    <row r="48" spans="2:9" ht="9" customHeight="1" x14ac:dyDescent="0.3">
      <c r="B48" s="5"/>
      <c r="C48" s="6"/>
      <c r="D48" s="7"/>
      <c r="E48" s="56"/>
      <c r="F48" s="56"/>
      <c r="G48" s="56"/>
      <c r="H48" s="56"/>
      <c r="I48" s="8"/>
    </row>
    <row r="49" spans="2:9" ht="9" customHeight="1" x14ac:dyDescent="0.3">
      <c r="B49" s="5"/>
      <c r="C49" s="6"/>
      <c r="D49" s="7"/>
      <c r="E49" s="56"/>
      <c r="F49" s="56"/>
      <c r="G49" s="56"/>
      <c r="H49" s="56"/>
      <c r="I49" s="8"/>
    </row>
    <row r="50" spans="2:9" ht="9" customHeight="1" x14ac:dyDescent="0.3">
      <c r="B50" s="5"/>
      <c r="C50" s="6"/>
      <c r="D50" s="7"/>
      <c r="E50" s="56"/>
      <c r="F50" s="56"/>
      <c r="G50" s="56"/>
      <c r="H50" s="56"/>
      <c r="I50" s="8"/>
    </row>
    <row r="51" spans="2:9" ht="9" customHeight="1" x14ac:dyDescent="0.3">
      <c r="B51" s="5"/>
      <c r="C51" s="6"/>
      <c r="D51" s="7"/>
      <c r="E51" s="56"/>
      <c r="F51" s="56"/>
      <c r="G51" s="56"/>
      <c r="H51" s="56"/>
      <c r="I51" s="8"/>
    </row>
    <row r="52" spans="2:9" ht="9" customHeight="1" x14ac:dyDescent="0.3">
      <c r="B52" s="5"/>
      <c r="C52" s="6"/>
      <c r="D52" s="7"/>
      <c r="E52" s="56"/>
      <c r="F52" s="56"/>
      <c r="G52" s="56"/>
      <c r="H52" s="56"/>
      <c r="I52" s="8"/>
    </row>
    <row r="53" spans="2:9" ht="9" customHeight="1" x14ac:dyDescent="0.3">
      <c r="B53" s="5"/>
      <c r="C53" s="6"/>
      <c r="D53" s="7"/>
      <c r="E53" s="56"/>
      <c r="F53" s="56"/>
      <c r="G53" s="56"/>
      <c r="H53" s="56"/>
      <c r="I53" s="8"/>
    </row>
    <row r="54" spans="2:9" ht="9" customHeight="1" x14ac:dyDescent="0.3">
      <c r="B54" s="5"/>
      <c r="C54" s="6"/>
      <c r="D54" s="7"/>
      <c r="E54" s="56"/>
      <c r="F54" s="56"/>
      <c r="G54" s="56"/>
      <c r="H54" s="56"/>
      <c r="I54" s="8"/>
    </row>
    <row r="55" spans="2:9" ht="9" customHeight="1" x14ac:dyDescent="0.3">
      <c r="B55" s="5"/>
      <c r="C55" s="6"/>
      <c r="D55" s="7"/>
      <c r="E55" s="56"/>
      <c r="F55" s="56"/>
      <c r="G55" s="56"/>
      <c r="H55" s="56"/>
      <c r="I55" s="8"/>
    </row>
    <row r="56" spans="2:9" ht="9" customHeight="1" x14ac:dyDescent="0.3">
      <c r="B56" s="5"/>
      <c r="C56" s="6"/>
      <c r="D56" s="7"/>
      <c r="E56" s="56"/>
      <c r="F56" s="56"/>
      <c r="G56" s="56"/>
      <c r="H56" s="56"/>
      <c r="I56" s="8"/>
    </row>
    <row r="57" spans="2:9" ht="9" customHeight="1" x14ac:dyDescent="0.3">
      <c r="B57" s="5"/>
      <c r="C57" s="6"/>
      <c r="D57" s="7"/>
      <c r="E57" s="56"/>
      <c r="F57" s="56"/>
      <c r="G57" s="56"/>
      <c r="H57" s="56"/>
      <c r="I57" s="8"/>
    </row>
    <row r="58" spans="2:9" ht="9" customHeight="1" x14ac:dyDescent="0.3">
      <c r="B58" s="5"/>
      <c r="C58" s="6"/>
      <c r="D58" s="7"/>
      <c r="E58" s="56"/>
      <c r="F58" s="56"/>
      <c r="G58" s="56"/>
      <c r="H58" s="56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58" t="str">
        <f>IF(Paramètres!C9&lt;&gt;"",Paramètres!C9,"")</f>
        <v>Lot n°7</v>
      </c>
      <c r="F60" s="58"/>
      <c r="G60" s="58"/>
      <c r="H60" s="58"/>
      <c r="I60" s="8"/>
    </row>
    <row r="61" spans="2:9" ht="9" customHeight="1" x14ac:dyDescent="0.3">
      <c r="B61" s="5"/>
      <c r="C61" s="6"/>
      <c r="D61" s="7"/>
      <c r="E61" s="58"/>
      <c r="F61" s="58"/>
      <c r="G61" s="58"/>
      <c r="H61" s="58"/>
      <c r="I61" s="8"/>
    </row>
    <row r="62" spans="2:9" ht="9" customHeight="1" x14ac:dyDescent="0.3">
      <c r="B62" s="5"/>
      <c r="C62" s="6"/>
      <c r="D62" s="7"/>
      <c r="E62" s="58"/>
      <c r="F62" s="58"/>
      <c r="G62" s="58"/>
      <c r="H62" s="58"/>
      <c r="I62" s="8"/>
    </row>
    <row r="63" spans="2:9" ht="9" customHeight="1" x14ac:dyDescent="0.3">
      <c r="B63" s="5"/>
      <c r="C63" s="6"/>
      <c r="D63" s="7"/>
      <c r="E63" s="58" t="str">
        <f>IF(Paramètres!C11&lt;&gt;"",Paramètres!C11,"")</f>
        <v>PEINTURE</v>
      </c>
      <c r="F63" s="58"/>
      <c r="G63" s="58"/>
      <c r="H63" s="58"/>
      <c r="I63" s="8"/>
    </row>
    <row r="64" spans="2:9" ht="9" customHeight="1" x14ac:dyDescent="0.3">
      <c r="B64" s="5"/>
      <c r="C64" s="6"/>
      <c r="D64" s="7"/>
      <c r="E64" s="58"/>
      <c r="F64" s="58"/>
      <c r="G64" s="58"/>
      <c r="H64" s="58"/>
      <c r="I64" s="8"/>
    </row>
    <row r="65" spans="2:9" ht="9" customHeight="1" x14ac:dyDescent="0.3">
      <c r="B65" s="5"/>
      <c r="C65" s="6"/>
      <c r="D65" s="7"/>
      <c r="E65" s="58"/>
      <c r="F65" s="58"/>
      <c r="G65" s="58"/>
      <c r="H65" s="58"/>
      <c r="I65" s="8"/>
    </row>
    <row r="66" spans="2:9" ht="9" customHeight="1" x14ac:dyDescent="0.3">
      <c r="B66" s="5"/>
      <c r="C66" s="6"/>
      <c r="D66" s="7"/>
      <c r="E66" s="58"/>
      <c r="F66" s="58"/>
      <c r="G66" s="58"/>
      <c r="H66" s="58"/>
      <c r="I66" s="8"/>
    </row>
    <row r="67" spans="2:9" ht="9" customHeight="1" x14ac:dyDescent="0.3">
      <c r="B67" s="5"/>
      <c r="C67" s="6"/>
      <c r="D67" s="7"/>
      <c r="E67" s="58"/>
      <c r="F67" s="58"/>
      <c r="G67" s="58"/>
      <c r="H67" s="58"/>
      <c r="I67" s="8"/>
    </row>
    <row r="68" spans="2:9" ht="9" customHeight="1" x14ac:dyDescent="0.3">
      <c r="B68" s="5"/>
      <c r="C68" s="6"/>
      <c r="D68" s="7"/>
      <c r="E68" s="58"/>
      <c r="F68" s="58"/>
      <c r="G68" s="58"/>
      <c r="H68" s="58"/>
      <c r="I68" s="8"/>
    </row>
    <row r="69" spans="2:9" ht="9" customHeight="1" x14ac:dyDescent="0.3">
      <c r="B69" s="5"/>
      <c r="C69" s="6"/>
      <c r="D69" s="7"/>
      <c r="E69" s="58"/>
      <c r="F69" s="58"/>
      <c r="G69" s="58"/>
      <c r="H69" s="58"/>
      <c r="I69" s="8"/>
    </row>
    <row r="70" spans="2:9" ht="9" customHeight="1" x14ac:dyDescent="0.3">
      <c r="B70" s="5"/>
      <c r="C70" s="6"/>
      <c r="D70" s="7"/>
      <c r="E70" s="59" t="str">
        <f>IF(Paramètres!C3&lt;&gt;"",Paramètres!C3,"")</f>
        <v>DPGF</v>
      </c>
      <c r="F70" s="60"/>
      <c r="G70" s="60"/>
      <c r="H70" s="61"/>
      <c r="I70" s="8"/>
    </row>
    <row r="71" spans="2:9" ht="9" customHeight="1" x14ac:dyDescent="0.3">
      <c r="B71" s="71"/>
      <c r="C71" s="69" t="s">
        <v>6</v>
      </c>
      <c r="D71" s="7"/>
      <c r="E71" s="62"/>
      <c r="F71" s="57"/>
      <c r="G71" s="57"/>
      <c r="H71" s="63"/>
      <c r="I71" s="8"/>
    </row>
    <row r="72" spans="2:9" ht="9" customHeight="1" x14ac:dyDescent="0.3">
      <c r="B72" s="71"/>
      <c r="C72" s="70"/>
      <c r="D72" s="7"/>
      <c r="E72" s="62"/>
      <c r="F72" s="57"/>
      <c r="G72" s="57"/>
      <c r="H72" s="63"/>
      <c r="I72" s="8"/>
    </row>
    <row r="73" spans="2:9" ht="9" customHeight="1" x14ac:dyDescent="0.3">
      <c r="B73" s="71"/>
      <c r="C73" s="70"/>
      <c r="D73" s="7"/>
      <c r="E73" s="62"/>
      <c r="F73" s="57"/>
      <c r="G73" s="57"/>
      <c r="H73" s="63"/>
      <c r="I73" s="8"/>
    </row>
    <row r="74" spans="2:9" ht="9" customHeight="1" x14ac:dyDescent="0.3">
      <c r="B74" s="71"/>
      <c r="C74" s="70"/>
      <c r="D74" s="7"/>
      <c r="E74" s="62"/>
      <c r="F74" s="57"/>
      <c r="G74" s="57"/>
      <c r="H74" s="63"/>
      <c r="I74" s="8"/>
    </row>
    <row r="75" spans="2:9" ht="9" customHeight="1" x14ac:dyDescent="0.3">
      <c r="B75" s="71"/>
      <c r="C75" s="70"/>
      <c r="D75" s="7"/>
      <c r="E75" s="62"/>
      <c r="F75" s="57"/>
      <c r="G75" s="57"/>
      <c r="H75" s="63"/>
      <c r="I75" s="8"/>
    </row>
    <row r="76" spans="2:9" ht="9" customHeight="1" x14ac:dyDescent="0.3">
      <c r="B76" s="71"/>
      <c r="C76" s="70"/>
      <c r="D76" s="7"/>
      <c r="E76" s="64"/>
      <c r="F76" s="65"/>
      <c r="G76" s="65"/>
      <c r="H76" s="66"/>
      <c r="I76" s="8"/>
    </row>
    <row r="77" spans="2:9" ht="9" customHeight="1" x14ac:dyDescent="0.3">
      <c r="B77" s="71"/>
      <c r="C77" s="70"/>
      <c r="D77" s="7"/>
      <c r="E77" s="7"/>
      <c r="F77" s="7"/>
      <c r="G77" s="7"/>
      <c r="H77" s="7"/>
      <c r="I77" s="8"/>
    </row>
    <row r="78" spans="2:9" ht="9" customHeight="1" x14ac:dyDescent="0.3">
      <c r="B78" s="71"/>
      <c r="C78" s="69" t="s">
        <v>5</v>
      </c>
      <c r="D78" s="7"/>
      <c r="E78" s="7"/>
      <c r="F78" s="67" t="s">
        <v>0</v>
      </c>
      <c r="G78" s="67" t="str">
        <f>IF(Paramètres!C7&lt;&gt;"",Paramètres!C7,"")</f>
        <v>2406SASNC035</v>
      </c>
      <c r="H78" s="7"/>
      <c r="I78" s="8"/>
    </row>
    <row r="79" spans="2:9" ht="9" customHeight="1" x14ac:dyDescent="0.3">
      <c r="B79" s="71"/>
      <c r="C79" s="70"/>
      <c r="D79" s="7"/>
      <c r="E79" s="7"/>
      <c r="F79" s="67"/>
      <c r="G79" s="67"/>
      <c r="H79" s="7"/>
      <c r="I79" s="8"/>
    </row>
    <row r="80" spans="2:9" ht="9" customHeight="1" x14ac:dyDescent="0.3">
      <c r="B80" s="71"/>
      <c r="C80" s="70"/>
      <c r="D80" s="7"/>
      <c r="E80" s="7"/>
      <c r="F80" s="67" t="s">
        <v>1</v>
      </c>
      <c r="G80" s="67" t="str">
        <f>IF(Paramètres!C13&lt;&gt;"",Paramètres!C13,"")</f>
        <v>26/04/2025</v>
      </c>
      <c r="H80" s="7"/>
      <c r="I80" s="8"/>
    </row>
    <row r="81" spans="2:9" ht="9" customHeight="1" x14ac:dyDescent="0.3">
      <c r="B81" s="71"/>
      <c r="C81" s="70"/>
      <c r="D81" s="7"/>
      <c r="E81" s="7"/>
      <c r="F81" s="67"/>
      <c r="G81" s="67"/>
      <c r="H81" s="7"/>
      <c r="I81" s="8"/>
    </row>
    <row r="82" spans="2:9" ht="9" customHeight="1" x14ac:dyDescent="0.3">
      <c r="B82" s="71"/>
      <c r="C82" s="70"/>
      <c r="D82" s="7"/>
      <c r="E82" s="7"/>
      <c r="F82" s="67" t="s">
        <v>2</v>
      </c>
      <c r="G82" s="67" t="str">
        <f>IF(Paramètres!C15&lt;&gt;"",Paramètres!C15,"")</f>
        <v>DCE</v>
      </c>
      <c r="H82" s="7"/>
      <c r="I82" s="8"/>
    </row>
    <row r="83" spans="2:9" ht="9" customHeight="1" x14ac:dyDescent="0.3">
      <c r="B83" s="71"/>
      <c r="C83" s="70"/>
      <c r="D83" s="7"/>
      <c r="E83" s="7"/>
      <c r="F83" s="67"/>
      <c r="G83" s="67"/>
      <c r="H83" s="7"/>
      <c r="I83" s="8"/>
    </row>
    <row r="84" spans="2:9" ht="9" customHeight="1" x14ac:dyDescent="0.3">
      <c r="B84" s="71"/>
      <c r="C84" s="70"/>
      <c r="D84" s="7"/>
      <c r="E84" s="7"/>
      <c r="F84" s="67" t="s">
        <v>3</v>
      </c>
      <c r="G84" s="67">
        <f>IF(Paramètres!C17&lt;&gt;"",Paramètres!C17,"")</f>
        <v>1</v>
      </c>
      <c r="H84" s="7"/>
      <c r="I84" s="8"/>
    </row>
    <row r="85" spans="2:9" ht="9" customHeight="1" x14ac:dyDescent="0.3">
      <c r="B85" s="5"/>
      <c r="C85" s="6"/>
      <c r="D85" s="7"/>
      <c r="E85" s="7"/>
      <c r="F85" s="67"/>
      <c r="G85" s="67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1">
    <mergeCell ref="C78:C84"/>
    <mergeCell ref="B78:B84"/>
    <mergeCell ref="C71:C77"/>
    <mergeCell ref="B71:B77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248"/>
  <sheetViews>
    <sheetView showGridLines="0" tabSelected="1" workbookViewId="0">
      <pane ySplit="3" topLeftCell="A4" activePane="bottomLeft" state="frozen"/>
      <selection pane="bottomLeft" activeCell="I10" sqref="I10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0.399999999999999" x14ac:dyDescent="0.3">
      <c r="A3" s="7" t="s">
        <v>23</v>
      </c>
      <c r="B3" s="13" t="s">
        <v>24</v>
      </c>
      <c r="C3" s="72" t="s">
        <v>25</v>
      </c>
      <c r="D3" s="72"/>
      <c r="E3" s="72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3">
      <c r="A4" s="7">
        <v>2</v>
      </c>
      <c r="B4" s="14" t="s">
        <v>37</v>
      </c>
      <c r="C4" s="73" t="s">
        <v>38</v>
      </c>
      <c r="D4" s="73"/>
      <c r="E4" s="73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39</v>
      </c>
    </row>
    <row r="7" spans="1:17" ht="22.2" customHeight="1" x14ac:dyDescent="0.3">
      <c r="A7" s="7">
        <v>3</v>
      </c>
      <c r="B7" s="16">
        <v>2</v>
      </c>
      <c r="C7" s="74" t="s">
        <v>40</v>
      </c>
      <c r="D7" s="74"/>
      <c r="E7" s="74"/>
      <c r="F7" s="17"/>
      <c r="G7" s="17"/>
      <c r="H7" s="17"/>
      <c r="I7" s="17"/>
      <c r="J7" s="18"/>
      <c r="K7" s="7"/>
    </row>
    <row r="8" spans="1:17" ht="18" customHeight="1" x14ac:dyDescent="0.3">
      <c r="A8" s="7">
        <v>4</v>
      </c>
      <c r="B8" s="16" t="s">
        <v>41</v>
      </c>
      <c r="C8" s="75" t="s">
        <v>42</v>
      </c>
      <c r="D8" s="75"/>
      <c r="E8" s="75"/>
      <c r="F8" s="19"/>
      <c r="G8" s="19"/>
      <c r="H8" s="19"/>
      <c r="I8" s="19"/>
      <c r="J8" s="20"/>
      <c r="K8" s="7"/>
    </row>
    <row r="9" spans="1:17" hidden="1" x14ac:dyDescent="0.3">
      <c r="A9" s="7" t="s">
        <v>43</v>
      </c>
    </row>
    <row r="10" spans="1:17" x14ac:dyDescent="0.3">
      <c r="A10" s="7">
        <v>9</v>
      </c>
      <c r="B10" s="21" t="s">
        <v>44</v>
      </c>
      <c r="C10" s="76" t="s">
        <v>45</v>
      </c>
      <c r="D10" s="77"/>
      <c r="E10" s="77"/>
      <c r="F10" s="23" t="s">
        <v>11</v>
      </c>
      <c r="G10" s="24">
        <f>ROUND(SUM(G11:G14), 2 )</f>
        <v>267.52</v>
      </c>
      <c r="H10" s="24"/>
      <c r="I10" s="25"/>
      <c r="J10" s="26">
        <f>IF(AND(G10= "",H10= ""), 0, ROUND(ROUND(I10, 2) * ROUND(IF(H10="",G10,H10),  2), 2))</f>
        <v>0</v>
      </c>
      <c r="K10" s="7"/>
      <c r="M10" s="27">
        <v>0.2</v>
      </c>
      <c r="Q10" s="7" t="str">
        <f>IF(H10= "", "", 1032)</f>
        <v/>
      </c>
    </row>
    <row r="11" spans="1:17" hidden="1" x14ac:dyDescent="0.3">
      <c r="A11" s="28" t="s">
        <v>47</v>
      </c>
      <c r="B11" s="22"/>
      <c r="C11" s="78" t="s">
        <v>46</v>
      </c>
      <c r="D11" s="78"/>
      <c r="E11" s="78"/>
      <c r="F11" s="78"/>
      <c r="G11" s="29">
        <v>64</v>
      </c>
      <c r="H11" s="30"/>
      <c r="J11" s="22"/>
    </row>
    <row r="12" spans="1:17" hidden="1" x14ac:dyDescent="0.3">
      <c r="A12" s="28" t="s">
        <v>49</v>
      </c>
      <c r="B12" s="22"/>
      <c r="C12" s="78" t="s">
        <v>48</v>
      </c>
      <c r="D12" s="78"/>
      <c r="E12" s="78"/>
      <c r="F12" s="78"/>
      <c r="G12" s="29">
        <v>126.72</v>
      </c>
      <c r="H12" s="30"/>
      <c r="J12" s="22"/>
    </row>
    <row r="13" spans="1:17" hidden="1" x14ac:dyDescent="0.3">
      <c r="A13" s="28" t="s">
        <v>51</v>
      </c>
      <c r="B13" s="22"/>
      <c r="C13" s="78" t="s">
        <v>50</v>
      </c>
      <c r="D13" s="78"/>
      <c r="E13" s="78"/>
      <c r="F13" s="78"/>
      <c r="G13" s="29">
        <v>38.4</v>
      </c>
      <c r="H13" s="30"/>
      <c r="J13" s="22"/>
    </row>
    <row r="14" spans="1:17" hidden="1" x14ac:dyDescent="0.3">
      <c r="A14" s="28" t="s">
        <v>53</v>
      </c>
      <c r="B14" s="22"/>
      <c r="C14" s="78" t="s">
        <v>52</v>
      </c>
      <c r="D14" s="78"/>
      <c r="E14" s="78"/>
      <c r="F14" s="78"/>
      <c r="G14" s="29">
        <v>38.4</v>
      </c>
      <c r="H14" s="30"/>
      <c r="J14" s="22"/>
    </row>
    <row r="15" spans="1:17" hidden="1" x14ac:dyDescent="0.3">
      <c r="G15" s="31">
        <f>G11</f>
        <v>64</v>
      </c>
      <c r="H15" s="31" t="str">
        <f>IF(H11= "", "", H11)</f>
        <v/>
      </c>
      <c r="J15" s="31">
        <f>IF(AND(G15= "",H15= ""), 0, ROUND(ROUND(I10, 2) * ROUND(IF(H15="",G15,H15),  2), 2))</f>
        <v>0</v>
      </c>
      <c r="K15" s="7">
        <f>K10</f>
        <v>0</v>
      </c>
      <c r="Q15" s="7">
        <f>IF(H10= "", 17657, "")</f>
        <v>17657</v>
      </c>
    </row>
    <row r="16" spans="1:17" hidden="1" x14ac:dyDescent="0.3">
      <c r="G16" s="31">
        <f>G12</f>
        <v>126.72</v>
      </c>
      <c r="H16" s="31" t="str">
        <f>IF(H12= "", "", H12)</f>
        <v/>
      </c>
      <c r="J16" s="31">
        <f>IF(AND(G16= "",H16= ""), 0, ROUND(ROUND(I10, 2) * ROUND(IF(H16="",G16,H16),  2), 2))</f>
        <v>0</v>
      </c>
      <c r="K16" s="7">
        <f>K10</f>
        <v>0</v>
      </c>
      <c r="Q16" s="7">
        <f>IF(H10= "", 17657, "")</f>
        <v>17657</v>
      </c>
    </row>
    <row r="17" spans="1:17" hidden="1" x14ac:dyDescent="0.3">
      <c r="G17" s="31">
        <f>G13</f>
        <v>38.4</v>
      </c>
      <c r="H17" s="31" t="str">
        <f>IF(H13= "", "", H13)</f>
        <v/>
      </c>
      <c r="J17" s="31">
        <f>IF(AND(G17= "",H17= ""), 0, ROUND(ROUND(I10, 2) * ROUND(IF(H17="",G17,H17),  2), 2))</f>
        <v>0</v>
      </c>
      <c r="K17" s="7">
        <f>K10</f>
        <v>0</v>
      </c>
      <c r="Q17" s="7">
        <f>IF(H10= "", 17657, "")</f>
        <v>17657</v>
      </c>
    </row>
    <row r="18" spans="1:17" hidden="1" x14ac:dyDescent="0.3">
      <c r="G18" s="31">
        <f>G14</f>
        <v>38.4</v>
      </c>
      <c r="H18" s="31" t="str">
        <f>IF(H14= "", "", H14)</f>
        <v/>
      </c>
      <c r="J18" s="31">
        <f>IF(AND(G18= "",H18= ""), 0, ROUND(ROUND(I10, 2) * ROUND(IF(H18="",G18,H18),  2), 2))</f>
        <v>0</v>
      </c>
      <c r="K18" s="7">
        <f>K10</f>
        <v>0</v>
      </c>
      <c r="Q18" s="7">
        <f>IF(H10= "", 17657, "")</f>
        <v>17657</v>
      </c>
    </row>
    <row r="19" spans="1:17" hidden="1" x14ac:dyDescent="0.3">
      <c r="A19" s="7" t="s">
        <v>54</v>
      </c>
    </row>
    <row r="20" spans="1:17" ht="24.75" customHeight="1" x14ac:dyDescent="0.3">
      <c r="A20" s="7" t="s">
        <v>55</v>
      </c>
      <c r="B20" s="21"/>
      <c r="C20" s="7" t="s">
        <v>56</v>
      </c>
      <c r="G20" s="32">
        <v>126.72</v>
      </c>
      <c r="I20" s="33" t="s">
        <v>57</v>
      </c>
      <c r="J20" s="22"/>
    </row>
    <row r="21" spans="1:17" ht="40.799999999999997" hidden="1" x14ac:dyDescent="0.3">
      <c r="A21" s="7" t="s">
        <v>58</v>
      </c>
    </row>
    <row r="22" spans="1:17" ht="22.8" customHeight="1" x14ac:dyDescent="0.3">
      <c r="A22" s="7" t="s">
        <v>55</v>
      </c>
      <c r="B22" s="21"/>
      <c r="C22" s="7" t="s">
        <v>59</v>
      </c>
      <c r="G22" s="32">
        <v>64</v>
      </c>
      <c r="I22" s="33" t="s">
        <v>57</v>
      </c>
      <c r="J22" s="22"/>
    </row>
    <row r="23" spans="1:17" ht="40.799999999999997" hidden="1" x14ac:dyDescent="0.3">
      <c r="A23" s="7" t="s">
        <v>60</v>
      </c>
    </row>
    <row r="24" spans="1:17" ht="24.75" customHeight="1" x14ac:dyDescent="0.3">
      <c r="A24" s="7" t="s">
        <v>55</v>
      </c>
      <c r="B24" s="21"/>
      <c r="C24" s="7" t="s">
        <v>61</v>
      </c>
      <c r="G24" s="32">
        <v>20.399999999999999</v>
      </c>
      <c r="I24" s="33" t="s">
        <v>57</v>
      </c>
      <c r="J24" s="22"/>
    </row>
    <row r="25" spans="1:17" ht="61.2" hidden="1" x14ac:dyDescent="0.3">
      <c r="A25" s="7" t="s">
        <v>62</v>
      </c>
    </row>
    <row r="26" spans="1:17" x14ac:dyDescent="0.3">
      <c r="A26" s="7" t="s">
        <v>55</v>
      </c>
      <c r="B26" s="21"/>
      <c r="C26" s="7" t="s">
        <v>63</v>
      </c>
      <c r="G26" s="32">
        <v>20.399999999999999</v>
      </c>
      <c r="I26" s="33" t="s">
        <v>57</v>
      </c>
      <c r="J26" s="22"/>
    </row>
    <row r="27" spans="1:17" ht="51" hidden="1" x14ac:dyDescent="0.3">
      <c r="A27" s="7" t="s">
        <v>64</v>
      </c>
    </row>
    <row r="28" spans="1:17" x14ac:dyDescent="0.3">
      <c r="A28" s="7" t="s">
        <v>55</v>
      </c>
      <c r="B28" s="21"/>
      <c r="C28" s="7" t="s">
        <v>65</v>
      </c>
      <c r="G28" s="32">
        <v>18</v>
      </c>
      <c r="I28" s="33" t="s">
        <v>57</v>
      </c>
      <c r="J28" s="22"/>
    </row>
    <row r="29" spans="1:17" ht="61.2" hidden="1" x14ac:dyDescent="0.3">
      <c r="A29" s="7" t="s">
        <v>62</v>
      </c>
    </row>
    <row r="30" spans="1:17" x14ac:dyDescent="0.3">
      <c r="A30" s="7" t="s">
        <v>55</v>
      </c>
      <c r="B30" s="21"/>
      <c r="C30" s="7" t="s">
        <v>66</v>
      </c>
      <c r="G30" s="32">
        <v>18</v>
      </c>
      <c r="I30" s="33" t="s">
        <v>57</v>
      </c>
      <c r="J30" s="22"/>
    </row>
    <row r="31" spans="1:17" ht="51" hidden="1" x14ac:dyDescent="0.3">
      <c r="A31" s="7" t="s">
        <v>64</v>
      </c>
    </row>
    <row r="32" spans="1:17" hidden="1" x14ac:dyDescent="0.3">
      <c r="A32" s="7" t="s">
        <v>67</v>
      </c>
    </row>
    <row r="33" spans="1:17" x14ac:dyDescent="0.3">
      <c r="A33" s="7" t="s">
        <v>68</v>
      </c>
      <c r="B33" s="34"/>
      <c r="C33" s="79" t="s">
        <v>69</v>
      </c>
      <c r="D33" s="79"/>
      <c r="E33" s="79"/>
      <c r="F33" s="79"/>
      <c r="G33" s="79"/>
      <c r="H33" s="79"/>
      <c r="I33" s="79"/>
      <c r="J33" s="34"/>
    </row>
    <row r="34" spans="1:17" hidden="1" x14ac:dyDescent="0.3">
      <c r="A34" s="7" t="s">
        <v>70</v>
      </c>
    </row>
    <row r="35" spans="1:17" hidden="1" x14ac:dyDescent="0.3">
      <c r="A35" s="7" t="s">
        <v>71</v>
      </c>
    </row>
    <row r="36" spans="1:17" x14ac:dyDescent="0.3">
      <c r="A36" s="7">
        <v>4</v>
      </c>
      <c r="B36" s="16" t="s">
        <v>72</v>
      </c>
      <c r="C36" s="75" t="s">
        <v>73</v>
      </c>
      <c r="D36" s="75"/>
      <c r="E36" s="75"/>
      <c r="F36" s="19"/>
      <c r="G36" s="19"/>
      <c r="H36" s="19"/>
      <c r="I36" s="19"/>
      <c r="J36" s="20"/>
      <c r="K36" s="7"/>
    </row>
    <row r="37" spans="1:17" x14ac:dyDescent="0.3">
      <c r="A37" s="7">
        <v>5</v>
      </c>
      <c r="B37" s="16" t="s">
        <v>74</v>
      </c>
      <c r="C37" s="80" t="s">
        <v>75</v>
      </c>
      <c r="D37" s="80"/>
      <c r="E37" s="80"/>
      <c r="F37" s="35"/>
      <c r="G37" s="35"/>
      <c r="H37" s="35"/>
      <c r="I37" s="35"/>
      <c r="J37" s="36"/>
      <c r="K37" s="7"/>
    </row>
    <row r="38" spans="1:17" x14ac:dyDescent="0.3">
      <c r="A38" s="7">
        <v>9</v>
      </c>
      <c r="B38" s="21" t="s">
        <v>76</v>
      </c>
      <c r="C38" s="76" t="s">
        <v>77</v>
      </c>
      <c r="D38" s="77"/>
      <c r="E38" s="77"/>
      <c r="F38" s="23" t="s">
        <v>11</v>
      </c>
      <c r="G38" s="24">
        <f>ROUND(SUM(G39:G42), 2 )</f>
        <v>235.52</v>
      </c>
      <c r="H38" s="24"/>
      <c r="I38" s="25"/>
      <c r="J38" s="26">
        <f>IF(AND(G38= "",H38= ""), 0, ROUND(ROUND(I38, 2) * ROUND(IF(H38="",G38,H38),  2), 2))</f>
        <v>0</v>
      </c>
      <c r="K38" s="7"/>
      <c r="M38" s="27">
        <v>0.2</v>
      </c>
      <c r="Q38" s="7" t="str">
        <f>IF(H38= "", "", 1032)</f>
        <v/>
      </c>
    </row>
    <row r="39" spans="1:17" hidden="1" x14ac:dyDescent="0.3">
      <c r="A39" s="28" t="s">
        <v>47</v>
      </c>
      <c r="B39" s="22"/>
      <c r="C39" s="78" t="s">
        <v>46</v>
      </c>
      <c r="D39" s="78"/>
      <c r="E39" s="78"/>
      <c r="F39" s="78"/>
      <c r="G39" s="29">
        <v>32</v>
      </c>
      <c r="H39" s="30"/>
      <c r="J39" s="22"/>
    </row>
    <row r="40" spans="1:17" hidden="1" x14ac:dyDescent="0.3">
      <c r="A40" s="28" t="s">
        <v>49</v>
      </c>
      <c r="B40" s="22"/>
      <c r="C40" s="78" t="s">
        <v>48</v>
      </c>
      <c r="D40" s="78"/>
      <c r="E40" s="78"/>
      <c r="F40" s="78"/>
      <c r="G40" s="29">
        <v>126.72</v>
      </c>
      <c r="H40" s="30"/>
      <c r="J40" s="22"/>
    </row>
    <row r="41" spans="1:17" hidden="1" x14ac:dyDescent="0.3">
      <c r="A41" s="28" t="s">
        <v>51</v>
      </c>
      <c r="B41" s="22"/>
      <c r="C41" s="78" t="s">
        <v>50</v>
      </c>
      <c r="D41" s="78"/>
      <c r="E41" s="78"/>
      <c r="F41" s="78"/>
      <c r="G41" s="29">
        <v>38.4</v>
      </c>
      <c r="H41" s="30"/>
      <c r="J41" s="22"/>
    </row>
    <row r="42" spans="1:17" hidden="1" x14ac:dyDescent="0.3">
      <c r="A42" s="28" t="s">
        <v>53</v>
      </c>
      <c r="B42" s="22"/>
      <c r="C42" s="78" t="s">
        <v>52</v>
      </c>
      <c r="D42" s="78"/>
      <c r="E42" s="78"/>
      <c r="F42" s="78"/>
      <c r="G42" s="29">
        <v>38.4</v>
      </c>
      <c r="H42" s="30"/>
      <c r="J42" s="22"/>
    </row>
    <row r="43" spans="1:17" hidden="1" x14ac:dyDescent="0.3">
      <c r="G43" s="31">
        <f>G39</f>
        <v>32</v>
      </c>
      <c r="H43" s="31" t="str">
        <f>IF(H39= "", "", H39)</f>
        <v/>
      </c>
      <c r="J43" s="31">
        <f>IF(AND(G43= "",H43= ""), 0, ROUND(ROUND(I38, 2) * ROUND(IF(H43="",G43,H43),  2), 2))</f>
        <v>0</v>
      </c>
      <c r="K43" s="7">
        <f>K38</f>
        <v>0</v>
      </c>
      <c r="Q43" s="7">
        <f>IF(H38= "", 17657, "")</f>
        <v>17657</v>
      </c>
    </row>
    <row r="44" spans="1:17" hidden="1" x14ac:dyDescent="0.3">
      <c r="G44" s="31">
        <f>G40</f>
        <v>126.72</v>
      </c>
      <c r="H44" s="31" t="str">
        <f>IF(H40= "", "", H40)</f>
        <v/>
      </c>
      <c r="J44" s="31">
        <f>IF(AND(G44= "",H44= ""), 0, ROUND(ROUND(I38, 2) * ROUND(IF(H44="",G44,H44),  2), 2))</f>
        <v>0</v>
      </c>
      <c r="K44" s="7">
        <f>K38</f>
        <v>0</v>
      </c>
      <c r="Q44" s="7">
        <f>IF(H38= "", 17657, "")</f>
        <v>17657</v>
      </c>
    </row>
    <row r="45" spans="1:17" hidden="1" x14ac:dyDescent="0.3">
      <c r="G45" s="31">
        <f>G41</f>
        <v>38.4</v>
      </c>
      <c r="H45" s="31" t="str">
        <f>IF(H41= "", "", H41)</f>
        <v/>
      </c>
      <c r="J45" s="31">
        <f>IF(AND(G45= "",H45= ""), 0, ROUND(ROUND(I38, 2) * ROUND(IF(H45="",G45,H45),  2), 2))</f>
        <v>0</v>
      </c>
      <c r="K45" s="7">
        <f>K38</f>
        <v>0</v>
      </c>
      <c r="Q45" s="7">
        <f>IF(H38= "", 17657, "")</f>
        <v>17657</v>
      </c>
    </row>
    <row r="46" spans="1:17" hidden="1" x14ac:dyDescent="0.3">
      <c r="G46" s="31">
        <f>G42</f>
        <v>38.4</v>
      </c>
      <c r="H46" s="31" t="str">
        <f>IF(H42= "", "", H42)</f>
        <v/>
      </c>
      <c r="J46" s="31">
        <f>IF(AND(G46= "",H46= ""), 0, ROUND(ROUND(I38, 2) * ROUND(IF(H46="",G46,H46),  2), 2))</f>
        <v>0</v>
      </c>
      <c r="K46" s="7">
        <f>K38</f>
        <v>0</v>
      </c>
      <c r="Q46" s="7">
        <f>IF(H38= "", 17657, "")</f>
        <v>17657</v>
      </c>
    </row>
    <row r="47" spans="1:17" ht="24.75" customHeight="1" x14ac:dyDescent="0.3">
      <c r="A47" s="7" t="s">
        <v>55</v>
      </c>
      <c r="B47" s="21"/>
      <c r="C47" s="7" t="s">
        <v>56</v>
      </c>
      <c r="G47" s="32">
        <v>126.72</v>
      </c>
      <c r="I47" s="33" t="s">
        <v>57</v>
      </c>
      <c r="J47" s="22"/>
    </row>
    <row r="48" spans="1:17" ht="40.799999999999997" hidden="1" x14ac:dyDescent="0.3">
      <c r="A48" s="7" t="s">
        <v>58</v>
      </c>
    </row>
    <row r="49" spans="1:10" ht="22.8" customHeight="1" x14ac:dyDescent="0.3">
      <c r="A49" s="7" t="s">
        <v>55</v>
      </c>
      <c r="B49" s="21"/>
      <c r="C49" s="7" t="s">
        <v>78</v>
      </c>
      <c r="G49" s="32">
        <v>32</v>
      </c>
      <c r="I49" s="33" t="s">
        <v>57</v>
      </c>
      <c r="J49" s="22"/>
    </row>
    <row r="50" spans="1:10" ht="40.799999999999997" hidden="1" x14ac:dyDescent="0.3">
      <c r="A50" s="7" t="s">
        <v>60</v>
      </c>
    </row>
    <row r="51" spans="1:10" ht="24.75" customHeight="1" x14ac:dyDescent="0.3">
      <c r="A51" s="7" t="s">
        <v>55</v>
      </c>
      <c r="B51" s="21"/>
      <c r="C51" s="7" t="s">
        <v>61</v>
      </c>
      <c r="G51" s="32">
        <v>20.399999999999999</v>
      </c>
      <c r="I51" s="33" t="s">
        <v>57</v>
      </c>
      <c r="J51" s="22"/>
    </row>
    <row r="52" spans="1:10" ht="61.2" hidden="1" x14ac:dyDescent="0.3">
      <c r="A52" s="7" t="s">
        <v>62</v>
      </c>
    </row>
    <row r="53" spans="1:10" x14ac:dyDescent="0.3">
      <c r="A53" s="7" t="s">
        <v>55</v>
      </c>
      <c r="B53" s="21"/>
      <c r="C53" s="7" t="s">
        <v>63</v>
      </c>
      <c r="G53" s="32">
        <v>20.399999999999999</v>
      </c>
      <c r="I53" s="33" t="s">
        <v>57</v>
      </c>
      <c r="J53" s="22"/>
    </row>
    <row r="54" spans="1:10" ht="51" hidden="1" x14ac:dyDescent="0.3">
      <c r="A54" s="7" t="s">
        <v>64</v>
      </c>
    </row>
    <row r="55" spans="1:10" x14ac:dyDescent="0.3">
      <c r="A55" s="7" t="s">
        <v>55</v>
      </c>
      <c r="B55" s="21"/>
      <c r="C55" s="7" t="s">
        <v>65</v>
      </c>
      <c r="G55" s="32">
        <v>18</v>
      </c>
      <c r="I55" s="33" t="s">
        <v>57</v>
      </c>
      <c r="J55" s="22"/>
    </row>
    <row r="56" spans="1:10" ht="61.2" hidden="1" x14ac:dyDescent="0.3">
      <c r="A56" s="7" t="s">
        <v>62</v>
      </c>
    </row>
    <row r="57" spans="1:10" x14ac:dyDescent="0.3">
      <c r="A57" s="7" t="s">
        <v>55</v>
      </c>
      <c r="B57" s="21"/>
      <c r="C57" s="7" t="s">
        <v>66</v>
      </c>
      <c r="G57" s="32">
        <v>18</v>
      </c>
      <c r="I57" s="33" t="s">
        <v>57</v>
      </c>
      <c r="J57" s="22"/>
    </row>
    <row r="58" spans="1:10" ht="51" hidden="1" x14ac:dyDescent="0.3">
      <c r="A58" s="7" t="s">
        <v>64</v>
      </c>
    </row>
    <row r="59" spans="1:10" hidden="1" x14ac:dyDescent="0.3">
      <c r="A59" s="7" t="s">
        <v>54</v>
      </c>
    </row>
    <row r="60" spans="1:10" hidden="1" x14ac:dyDescent="0.3">
      <c r="A60" s="7" t="s">
        <v>54</v>
      </c>
    </row>
    <row r="61" spans="1:10" hidden="1" x14ac:dyDescent="0.3">
      <c r="A61" s="7" t="s">
        <v>54</v>
      </c>
    </row>
    <row r="62" spans="1:10" hidden="1" x14ac:dyDescent="0.3">
      <c r="A62" s="7" t="s">
        <v>54</v>
      </c>
    </row>
    <row r="63" spans="1:10" hidden="1" x14ac:dyDescent="0.3">
      <c r="A63" s="7" t="s">
        <v>54</v>
      </c>
    </row>
    <row r="64" spans="1:10" hidden="1" x14ac:dyDescent="0.3">
      <c r="A64" s="7" t="s">
        <v>54</v>
      </c>
    </row>
    <row r="65" spans="1:17" hidden="1" x14ac:dyDescent="0.3">
      <c r="A65" s="7" t="s">
        <v>54</v>
      </c>
    </row>
    <row r="66" spans="1:17" hidden="1" x14ac:dyDescent="0.3">
      <c r="A66" s="7" t="s">
        <v>54</v>
      </c>
    </row>
    <row r="67" spans="1:17" hidden="1" x14ac:dyDescent="0.3">
      <c r="A67" s="7" t="s">
        <v>54</v>
      </c>
    </row>
    <row r="68" spans="1:17" hidden="1" x14ac:dyDescent="0.3">
      <c r="A68" s="7" t="s">
        <v>54</v>
      </c>
    </row>
    <row r="69" spans="1:17" hidden="1" x14ac:dyDescent="0.3">
      <c r="A69" s="7" t="s">
        <v>54</v>
      </c>
    </row>
    <row r="70" spans="1:17" hidden="1" x14ac:dyDescent="0.3">
      <c r="A70" s="7" t="s">
        <v>67</v>
      </c>
    </row>
    <row r="71" spans="1:17" x14ac:dyDescent="0.3">
      <c r="A71" s="7" t="s">
        <v>68</v>
      </c>
      <c r="B71" s="34"/>
      <c r="C71" s="79" t="s">
        <v>79</v>
      </c>
      <c r="D71" s="79"/>
      <c r="E71" s="79"/>
      <c r="F71" s="79"/>
      <c r="G71" s="79"/>
      <c r="H71" s="79"/>
      <c r="I71" s="79"/>
      <c r="J71" s="34"/>
    </row>
    <row r="72" spans="1:17" hidden="1" x14ac:dyDescent="0.3">
      <c r="A72" s="7" t="s">
        <v>70</v>
      </c>
    </row>
    <row r="73" spans="1:17" hidden="1" x14ac:dyDescent="0.3">
      <c r="A73" s="7" t="s">
        <v>80</v>
      </c>
    </row>
    <row r="74" spans="1:17" x14ac:dyDescent="0.3">
      <c r="A74" s="7">
        <v>5</v>
      </c>
      <c r="B74" s="16" t="s">
        <v>81</v>
      </c>
      <c r="C74" s="80" t="s">
        <v>82</v>
      </c>
      <c r="D74" s="80"/>
      <c r="E74" s="80"/>
      <c r="F74" s="35"/>
      <c r="G74" s="35"/>
      <c r="H74" s="35"/>
      <c r="I74" s="35"/>
      <c r="J74" s="36"/>
      <c r="K74" s="7"/>
    </row>
    <row r="75" spans="1:17" x14ac:dyDescent="0.3">
      <c r="A75" s="7">
        <v>9</v>
      </c>
      <c r="B75" s="21" t="s">
        <v>83</v>
      </c>
      <c r="C75" s="76" t="s">
        <v>84</v>
      </c>
      <c r="D75" s="77"/>
      <c r="E75" s="77"/>
      <c r="F75" s="23" t="s">
        <v>11</v>
      </c>
      <c r="G75" s="24">
        <f>ROUND(SUM(G76:G76), 2 )</f>
        <v>8</v>
      </c>
      <c r="H75" s="24"/>
      <c r="I75" s="25"/>
      <c r="J75" s="26">
        <f>IF(AND(G75= "",H75= ""), 0, ROUND(ROUND(I75, 2) * ROUND(IF(H75="",G75,H75),  2), 2))</f>
        <v>0</v>
      </c>
      <c r="K75" s="7"/>
      <c r="M75" s="27">
        <v>0.2</v>
      </c>
      <c r="Q75" s="7">
        <v>17657</v>
      </c>
    </row>
    <row r="76" spans="1:17" hidden="1" x14ac:dyDescent="0.3">
      <c r="A76" s="28" t="s">
        <v>47</v>
      </c>
      <c r="B76" s="22"/>
      <c r="C76" s="78" t="s">
        <v>46</v>
      </c>
      <c r="D76" s="78"/>
      <c r="E76" s="78"/>
      <c r="F76" s="78"/>
      <c r="G76" s="29">
        <v>8</v>
      </c>
      <c r="H76" s="30"/>
      <c r="J76" s="22"/>
    </row>
    <row r="77" spans="1:17" hidden="1" x14ac:dyDescent="0.3">
      <c r="A77" s="7" t="s">
        <v>54</v>
      </c>
    </row>
    <row r="78" spans="1:17" hidden="1" x14ac:dyDescent="0.3">
      <c r="A78" s="7" t="s">
        <v>54</v>
      </c>
    </row>
    <row r="79" spans="1:17" hidden="1" x14ac:dyDescent="0.3">
      <c r="A79" s="7" t="s">
        <v>54</v>
      </c>
    </row>
    <row r="80" spans="1:17" hidden="1" x14ac:dyDescent="0.3">
      <c r="A80" s="7" t="s">
        <v>54</v>
      </c>
    </row>
    <row r="81" spans="1:17" hidden="1" x14ac:dyDescent="0.3">
      <c r="A81" s="7" t="s">
        <v>54</v>
      </c>
    </row>
    <row r="82" spans="1:17" hidden="1" x14ac:dyDescent="0.3">
      <c r="A82" s="7" t="s">
        <v>54</v>
      </c>
    </row>
    <row r="83" spans="1:17" hidden="1" x14ac:dyDescent="0.3">
      <c r="A83" s="7" t="s">
        <v>54</v>
      </c>
    </row>
    <row r="84" spans="1:17" x14ac:dyDescent="0.3">
      <c r="A84" s="7" t="s">
        <v>55</v>
      </c>
      <c r="B84" s="21"/>
      <c r="C84" s="7" t="s">
        <v>85</v>
      </c>
      <c r="G84" s="32">
        <v>4</v>
      </c>
      <c r="I84" s="33" t="s">
        <v>57</v>
      </c>
      <c r="J84" s="22"/>
    </row>
    <row r="85" spans="1:17" ht="40.799999999999997" hidden="1" x14ac:dyDescent="0.3">
      <c r="A85" s="7" t="s">
        <v>60</v>
      </c>
    </row>
    <row r="86" spans="1:17" x14ac:dyDescent="0.3">
      <c r="A86" s="7" t="s">
        <v>55</v>
      </c>
      <c r="B86" s="21"/>
      <c r="C86" s="7" t="s">
        <v>85</v>
      </c>
      <c r="G86" s="32">
        <v>4</v>
      </c>
      <c r="I86" s="33" t="s">
        <v>57</v>
      </c>
      <c r="J86" s="22"/>
    </row>
    <row r="87" spans="1:17" ht="40.799999999999997" hidden="1" x14ac:dyDescent="0.3">
      <c r="A87" s="7" t="s">
        <v>60</v>
      </c>
    </row>
    <row r="88" spans="1:17" hidden="1" x14ac:dyDescent="0.3">
      <c r="A88" s="7" t="s">
        <v>67</v>
      </c>
    </row>
    <row r="89" spans="1:17" x14ac:dyDescent="0.3">
      <c r="A89" s="7" t="s">
        <v>68</v>
      </c>
      <c r="B89" s="34"/>
      <c r="C89" s="79" t="s">
        <v>86</v>
      </c>
      <c r="D89" s="79"/>
      <c r="E89" s="79"/>
      <c r="F89" s="79"/>
      <c r="G89" s="79"/>
      <c r="H89" s="79"/>
      <c r="I89" s="79"/>
      <c r="J89" s="34"/>
    </row>
    <row r="90" spans="1:17" hidden="1" x14ac:dyDescent="0.3">
      <c r="A90" s="7" t="s">
        <v>70</v>
      </c>
    </row>
    <row r="91" spans="1:17" hidden="1" x14ac:dyDescent="0.3">
      <c r="A91" s="7" t="s">
        <v>80</v>
      </c>
    </row>
    <row r="92" spans="1:17" x14ac:dyDescent="0.3">
      <c r="A92" s="7">
        <v>5</v>
      </c>
      <c r="B92" s="16" t="s">
        <v>87</v>
      </c>
      <c r="C92" s="80" t="s">
        <v>88</v>
      </c>
      <c r="D92" s="80"/>
      <c r="E92" s="80"/>
      <c r="F92" s="35"/>
      <c r="G92" s="35"/>
      <c r="H92" s="35"/>
      <c r="I92" s="35"/>
      <c r="J92" s="36"/>
      <c r="K92" s="7"/>
    </row>
    <row r="93" spans="1:17" x14ac:dyDescent="0.3">
      <c r="A93" s="7">
        <v>9</v>
      </c>
      <c r="B93" s="21" t="s">
        <v>89</v>
      </c>
      <c r="C93" s="76" t="s">
        <v>90</v>
      </c>
      <c r="D93" s="77"/>
      <c r="E93" s="77"/>
      <c r="F93" s="23" t="s">
        <v>11</v>
      </c>
      <c r="G93" s="24">
        <f>ROUND(SUM(G94:G100), 2 )</f>
        <v>76</v>
      </c>
      <c r="H93" s="24"/>
      <c r="I93" s="25"/>
      <c r="J93" s="26">
        <f>IF(AND(G93= "",H93= ""), 0, ROUND(ROUND(I93, 2) * ROUND(IF(H93="",G93,H93),  2), 2))</f>
        <v>0</v>
      </c>
      <c r="K93" s="7"/>
      <c r="M93" s="27">
        <v>0.2</v>
      </c>
      <c r="Q93" s="7" t="str">
        <f>IF(H93= "", "", 1032)</f>
        <v/>
      </c>
    </row>
    <row r="94" spans="1:17" hidden="1" x14ac:dyDescent="0.3">
      <c r="A94" s="28" t="s">
        <v>92</v>
      </c>
      <c r="B94" s="22"/>
      <c r="C94" s="78" t="s">
        <v>91</v>
      </c>
      <c r="D94" s="78"/>
      <c r="E94" s="78"/>
      <c r="F94" s="78"/>
      <c r="G94" s="29">
        <v>4</v>
      </c>
      <c r="H94" s="30"/>
      <c r="J94" s="22"/>
    </row>
    <row r="95" spans="1:17" hidden="1" x14ac:dyDescent="0.3">
      <c r="A95" s="28" t="s">
        <v>49</v>
      </c>
      <c r="B95" s="22"/>
      <c r="C95" s="78" t="s">
        <v>48</v>
      </c>
      <c r="D95" s="78"/>
      <c r="E95" s="78"/>
      <c r="F95" s="78"/>
      <c r="G95" s="29">
        <v>16</v>
      </c>
      <c r="H95" s="30"/>
      <c r="J95" s="22"/>
    </row>
    <row r="96" spans="1:17" hidden="1" x14ac:dyDescent="0.3">
      <c r="A96" s="28" t="s">
        <v>94</v>
      </c>
      <c r="B96" s="22"/>
      <c r="C96" s="78" t="s">
        <v>93</v>
      </c>
      <c r="D96" s="78"/>
      <c r="E96" s="78"/>
      <c r="F96" s="78"/>
      <c r="G96" s="29">
        <v>16</v>
      </c>
      <c r="H96" s="30"/>
      <c r="J96" s="22"/>
    </row>
    <row r="97" spans="1:17" hidden="1" x14ac:dyDescent="0.3">
      <c r="A97" s="28" t="s">
        <v>96</v>
      </c>
      <c r="B97" s="22"/>
      <c r="C97" s="78" t="s">
        <v>95</v>
      </c>
      <c r="D97" s="78"/>
      <c r="E97" s="78"/>
      <c r="F97" s="78"/>
      <c r="G97" s="29">
        <v>16</v>
      </c>
      <c r="H97" s="30"/>
      <c r="J97" s="22"/>
    </row>
    <row r="98" spans="1:17" hidden="1" x14ac:dyDescent="0.3">
      <c r="A98" s="28" t="s">
        <v>51</v>
      </c>
      <c r="B98" s="22"/>
      <c r="C98" s="78" t="s">
        <v>50</v>
      </c>
      <c r="D98" s="78"/>
      <c r="E98" s="78"/>
      <c r="F98" s="78"/>
      <c r="G98" s="29">
        <v>8</v>
      </c>
      <c r="H98" s="30"/>
      <c r="J98" s="22"/>
    </row>
    <row r="99" spans="1:17" hidden="1" x14ac:dyDescent="0.3">
      <c r="A99" s="28" t="s">
        <v>53</v>
      </c>
      <c r="B99" s="22"/>
      <c r="C99" s="78" t="s">
        <v>52</v>
      </c>
      <c r="D99" s="78"/>
      <c r="E99" s="78"/>
      <c r="F99" s="78"/>
      <c r="G99" s="29">
        <v>4</v>
      </c>
      <c r="H99" s="30"/>
      <c r="J99" s="22"/>
    </row>
    <row r="100" spans="1:17" hidden="1" x14ac:dyDescent="0.3">
      <c r="A100" s="28" t="s">
        <v>98</v>
      </c>
      <c r="B100" s="22"/>
      <c r="C100" s="78" t="s">
        <v>97</v>
      </c>
      <c r="D100" s="78"/>
      <c r="E100" s="78"/>
      <c r="F100" s="78"/>
      <c r="G100" s="29">
        <v>12</v>
      </c>
      <c r="H100" s="30"/>
      <c r="J100" s="22"/>
    </row>
    <row r="101" spans="1:17" hidden="1" x14ac:dyDescent="0.3">
      <c r="G101" s="31">
        <f t="shared" ref="G101:G107" si="0">G94</f>
        <v>4</v>
      </c>
      <c r="H101" s="31" t="str">
        <f t="shared" ref="H101:H107" si="1">IF(H94= "", "", H94)</f>
        <v/>
      </c>
      <c r="J101" s="31">
        <f>IF(AND(G101= "",H101= ""), 0, ROUND(ROUND(I93, 2) * ROUND(IF(H101="",G101,H101),  2), 2))</f>
        <v>0</v>
      </c>
      <c r="K101" s="7">
        <f>K93</f>
        <v>0</v>
      </c>
      <c r="Q101" s="7">
        <f>IF(H93= "", 1032, "")</f>
        <v>1032</v>
      </c>
    </row>
    <row r="102" spans="1:17" hidden="1" x14ac:dyDescent="0.3">
      <c r="G102" s="31">
        <f t="shared" si="0"/>
        <v>16</v>
      </c>
      <c r="H102" s="31" t="str">
        <f t="shared" si="1"/>
        <v/>
      </c>
      <c r="J102" s="31">
        <f>IF(AND(G102= "",H102= ""), 0, ROUND(ROUND(I93, 2) * ROUND(IF(H102="",G102,H102),  2), 2))</f>
        <v>0</v>
      </c>
      <c r="K102" s="7">
        <f>K93</f>
        <v>0</v>
      </c>
      <c r="Q102" s="7">
        <f>IF(H93= "", 17657, "")</f>
        <v>17657</v>
      </c>
    </row>
    <row r="103" spans="1:17" hidden="1" x14ac:dyDescent="0.3">
      <c r="G103" s="31">
        <f t="shared" si="0"/>
        <v>16</v>
      </c>
      <c r="H103" s="31" t="str">
        <f t="shared" si="1"/>
        <v/>
      </c>
      <c r="J103" s="31">
        <f>IF(AND(G103= "",H103= ""), 0, ROUND(ROUND(I93, 2) * ROUND(IF(H103="",G103,H103),  2), 2))</f>
        <v>0</v>
      </c>
      <c r="K103" s="7">
        <f>K93</f>
        <v>0</v>
      </c>
      <c r="Q103" s="7">
        <f>IF(H93= "", 17657, "")</f>
        <v>17657</v>
      </c>
    </row>
    <row r="104" spans="1:17" hidden="1" x14ac:dyDescent="0.3">
      <c r="G104" s="31">
        <f t="shared" si="0"/>
        <v>16</v>
      </c>
      <c r="H104" s="31" t="str">
        <f t="shared" si="1"/>
        <v/>
      </c>
      <c r="J104" s="31">
        <f>IF(AND(G104= "",H104= ""), 0, ROUND(ROUND(I93, 2) * ROUND(IF(H104="",G104,H104),  2), 2))</f>
        <v>0</v>
      </c>
      <c r="K104" s="7">
        <f>K93</f>
        <v>0</v>
      </c>
      <c r="Q104" s="7">
        <f>IF(H93= "", 17657, "")</f>
        <v>17657</v>
      </c>
    </row>
    <row r="105" spans="1:17" hidden="1" x14ac:dyDescent="0.3">
      <c r="G105" s="31">
        <f t="shared" si="0"/>
        <v>8</v>
      </c>
      <c r="H105" s="31" t="str">
        <f t="shared" si="1"/>
        <v/>
      </c>
      <c r="J105" s="31">
        <f>IF(AND(G105= "",H105= ""), 0, ROUND(ROUND(I93, 2) * ROUND(IF(H105="",G105,H105),  2), 2))</f>
        <v>0</v>
      </c>
      <c r="K105" s="7">
        <f>K93</f>
        <v>0</v>
      </c>
      <c r="Q105" s="7">
        <f>IF(H93= "", 17657, "")</f>
        <v>17657</v>
      </c>
    </row>
    <row r="106" spans="1:17" hidden="1" x14ac:dyDescent="0.3">
      <c r="G106" s="31">
        <f t="shared" si="0"/>
        <v>4</v>
      </c>
      <c r="H106" s="31" t="str">
        <f t="shared" si="1"/>
        <v/>
      </c>
      <c r="J106" s="31">
        <f>IF(AND(G106= "",H106= ""), 0, ROUND(ROUND(I93, 2) * ROUND(IF(H106="",G106,H106),  2), 2))</f>
        <v>0</v>
      </c>
      <c r="K106" s="7">
        <f>K93</f>
        <v>0</v>
      </c>
      <c r="Q106" s="7">
        <f>IF(H93= "", 17657, "")</f>
        <v>17657</v>
      </c>
    </row>
    <row r="107" spans="1:17" hidden="1" x14ac:dyDescent="0.3">
      <c r="G107" s="31">
        <f t="shared" si="0"/>
        <v>12</v>
      </c>
      <c r="H107" s="31" t="str">
        <f t="shared" si="1"/>
        <v/>
      </c>
      <c r="J107" s="31">
        <f>IF(AND(G107= "",H107= ""), 0, ROUND(ROUND(I93, 2) * ROUND(IF(H107="",G107,H107),  2), 2))</f>
        <v>0</v>
      </c>
      <c r="K107" s="7">
        <f>K93</f>
        <v>0</v>
      </c>
      <c r="Q107" s="7">
        <f>IF(H93= "", 16838, "")</f>
        <v>16838</v>
      </c>
    </row>
    <row r="108" spans="1:17" x14ac:dyDescent="0.3">
      <c r="A108" s="7" t="s">
        <v>55</v>
      </c>
      <c r="B108" s="21"/>
      <c r="C108" s="7" t="s">
        <v>99</v>
      </c>
      <c r="G108" s="32">
        <v>8</v>
      </c>
      <c r="I108" s="33" t="s">
        <v>57</v>
      </c>
      <c r="J108" s="22"/>
    </row>
    <row r="109" spans="1:17" ht="40.799999999999997" hidden="1" x14ac:dyDescent="0.3">
      <c r="A109" s="7" t="s">
        <v>58</v>
      </c>
    </row>
    <row r="110" spans="1:17" x14ac:dyDescent="0.3">
      <c r="A110" s="7" t="s">
        <v>55</v>
      </c>
      <c r="B110" s="21"/>
      <c r="C110" s="7" t="s">
        <v>99</v>
      </c>
      <c r="G110" s="32">
        <v>8</v>
      </c>
      <c r="I110" s="33" t="s">
        <v>57</v>
      </c>
      <c r="J110" s="22"/>
    </row>
    <row r="111" spans="1:17" ht="40.799999999999997" hidden="1" x14ac:dyDescent="0.3">
      <c r="A111" s="7" t="s">
        <v>58</v>
      </c>
    </row>
    <row r="112" spans="1:17" x14ac:dyDescent="0.3">
      <c r="A112" s="7" t="s">
        <v>55</v>
      </c>
      <c r="B112" s="21"/>
      <c r="C112" s="7" t="s">
        <v>100</v>
      </c>
      <c r="G112" s="32">
        <v>16</v>
      </c>
      <c r="I112" s="33" t="s">
        <v>57</v>
      </c>
      <c r="J112" s="22"/>
    </row>
    <row r="113" spans="1:10" ht="61.2" hidden="1" x14ac:dyDescent="0.3">
      <c r="A113" s="7" t="s">
        <v>101</v>
      </c>
    </row>
    <row r="114" spans="1:10" x14ac:dyDescent="0.3">
      <c r="A114" s="7" t="s">
        <v>55</v>
      </c>
      <c r="B114" s="21"/>
      <c r="C114" s="7" t="s">
        <v>102</v>
      </c>
      <c r="G114" s="32">
        <v>16</v>
      </c>
      <c r="I114" s="33" t="s">
        <v>57</v>
      </c>
      <c r="J114" s="22"/>
    </row>
    <row r="115" spans="1:10" ht="61.2" hidden="1" x14ac:dyDescent="0.3">
      <c r="A115" s="7" t="s">
        <v>103</v>
      </c>
    </row>
    <row r="116" spans="1:10" x14ac:dyDescent="0.3">
      <c r="A116" s="7" t="s">
        <v>55</v>
      </c>
      <c r="B116" s="21"/>
      <c r="C116" s="7" t="s">
        <v>104</v>
      </c>
      <c r="G116" s="32">
        <v>12</v>
      </c>
      <c r="I116" s="33" t="s">
        <v>57</v>
      </c>
      <c r="J116" s="22"/>
    </row>
    <row r="117" spans="1:10" ht="30.6" hidden="1" x14ac:dyDescent="0.3">
      <c r="A117" s="7" t="s">
        <v>105</v>
      </c>
    </row>
    <row r="118" spans="1:10" x14ac:dyDescent="0.3">
      <c r="A118" s="7" t="s">
        <v>55</v>
      </c>
      <c r="B118" s="21"/>
      <c r="C118" s="7" t="s">
        <v>106</v>
      </c>
      <c r="G118" s="32">
        <v>8</v>
      </c>
      <c r="I118" s="33" t="s">
        <v>57</v>
      </c>
      <c r="J118" s="22"/>
    </row>
    <row r="119" spans="1:10" ht="61.2" hidden="1" x14ac:dyDescent="0.3">
      <c r="A119" s="7" t="s">
        <v>62</v>
      </c>
    </row>
    <row r="120" spans="1:10" x14ac:dyDescent="0.3">
      <c r="A120" s="7" t="s">
        <v>55</v>
      </c>
      <c r="B120" s="21"/>
      <c r="C120" s="7" t="s">
        <v>107</v>
      </c>
      <c r="G120" s="32">
        <v>4</v>
      </c>
      <c r="I120" s="33" t="s">
        <v>57</v>
      </c>
      <c r="J120" s="22"/>
    </row>
    <row r="121" spans="1:10" ht="51" hidden="1" x14ac:dyDescent="0.3">
      <c r="A121" s="7" t="s">
        <v>64</v>
      </c>
    </row>
    <row r="122" spans="1:10" x14ac:dyDescent="0.3">
      <c r="A122" s="7" t="s">
        <v>55</v>
      </c>
      <c r="B122" s="21"/>
      <c r="C122" s="7" t="s">
        <v>108</v>
      </c>
      <c r="G122" s="32">
        <v>4</v>
      </c>
      <c r="I122" s="33" t="s">
        <v>57</v>
      </c>
      <c r="J122" s="22"/>
    </row>
    <row r="123" spans="1:10" hidden="1" x14ac:dyDescent="0.3">
      <c r="A123" s="7" t="s">
        <v>54</v>
      </c>
    </row>
    <row r="124" spans="1:10" hidden="1" x14ac:dyDescent="0.3">
      <c r="A124" s="7" t="s">
        <v>54</v>
      </c>
    </row>
    <row r="125" spans="1:10" hidden="1" x14ac:dyDescent="0.3">
      <c r="A125" s="7" t="s">
        <v>54</v>
      </c>
    </row>
    <row r="126" spans="1:10" hidden="1" x14ac:dyDescent="0.3">
      <c r="A126" s="7" t="s">
        <v>54</v>
      </c>
    </row>
    <row r="127" spans="1:10" hidden="1" x14ac:dyDescent="0.3">
      <c r="A127" s="7" t="s">
        <v>54</v>
      </c>
    </row>
    <row r="128" spans="1:10" hidden="1" x14ac:dyDescent="0.3">
      <c r="A128" s="7" t="s">
        <v>54</v>
      </c>
    </row>
    <row r="129" spans="1:17" hidden="1" x14ac:dyDescent="0.3">
      <c r="A129" s="7" t="s">
        <v>54</v>
      </c>
    </row>
    <row r="130" spans="1:17" hidden="1" x14ac:dyDescent="0.3">
      <c r="A130" s="7" t="s">
        <v>54</v>
      </c>
    </row>
    <row r="131" spans="1:17" hidden="1" x14ac:dyDescent="0.3">
      <c r="A131" s="7" t="s">
        <v>54</v>
      </c>
    </row>
    <row r="132" spans="1:17" hidden="1" x14ac:dyDescent="0.3">
      <c r="A132" s="7" t="s">
        <v>54</v>
      </c>
    </row>
    <row r="133" spans="1:17" hidden="1" x14ac:dyDescent="0.3">
      <c r="A133" s="7" t="s">
        <v>67</v>
      </c>
    </row>
    <row r="134" spans="1:17" x14ac:dyDescent="0.3">
      <c r="A134" s="7" t="s">
        <v>68</v>
      </c>
      <c r="B134" s="34"/>
      <c r="C134" s="79" t="s">
        <v>69</v>
      </c>
      <c r="D134" s="79"/>
      <c r="E134" s="79"/>
      <c r="F134" s="79"/>
      <c r="G134" s="79"/>
      <c r="H134" s="79"/>
      <c r="I134" s="79"/>
      <c r="J134" s="34"/>
    </row>
    <row r="135" spans="1:17" hidden="1" x14ac:dyDescent="0.3">
      <c r="A135" s="7" t="s">
        <v>70</v>
      </c>
    </row>
    <row r="136" spans="1:17" hidden="1" x14ac:dyDescent="0.3">
      <c r="A136" s="7" t="s">
        <v>80</v>
      </c>
    </row>
    <row r="137" spans="1:17" x14ac:dyDescent="0.3">
      <c r="A137" s="7">
        <v>5</v>
      </c>
      <c r="B137" s="16" t="s">
        <v>109</v>
      </c>
      <c r="C137" s="80" t="s">
        <v>110</v>
      </c>
      <c r="D137" s="80"/>
      <c r="E137" s="80"/>
      <c r="F137" s="35"/>
      <c r="G137" s="35"/>
      <c r="H137" s="35"/>
      <c r="I137" s="35"/>
      <c r="J137" s="36"/>
      <c r="K137" s="7"/>
    </row>
    <row r="138" spans="1:17" x14ac:dyDescent="0.3">
      <c r="A138" s="7">
        <v>9</v>
      </c>
      <c r="B138" s="21" t="s">
        <v>111</v>
      </c>
      <c r="C138" s="76" t="s">
        <v>112</v>
      </c>
      <c r="D138" s="77"/>
      <c r="E138" s="77"/>
      <c r="F138" s="23" t="s">
        <v>113</v>
      </c>
      <c r="G138" s="37">
        <f>ROUND(SUM(G139:G140), 0 )</f>
        <v>20</v>
      </c>
      <c r="H138" s="37"/>
      <c r="I138" s="25"/>
      <c r="J138" s="26">
        <f>IF(AND(G138= "",H138= ""), 0, ROUND(ROUND(I138, 2) * ROUND(IF(H138="",G138,H138),  0), 2))</f>
        <v>0</v>
      </c>
      <c r="K138" s="7"/>
      <c r="M138" s="27">
        <v>0.2</v>
      </c>
      <c r="Q138" s="7" t="str">
        <f>IF(H138= "", "", 1032)</f>
        <v/>
      </c>
    </row>
    <row r="139" spans="1:17" hidden="1" x14ac:dyDescent="0.3">
      <c r="A139" s="28" t="s">
        <v>115</v>
      </c>
      <c r="B139" s="22"/>
      <c r="C139" s="78" t="s">
        <v>114</v>
      </c>
      <c r="D139" s="78"/>
      <c r="E139" s="78"/>
      <c r="F139" s="78"/>
      <c r="G139" s="38">
        <v>10</v>
      </c>
      <c r="H139" s="30"/>
      <c r="J139" s="22"/>
    </row>
    <row r="140" spans="1:17" hidden="1" x14ac:dyDescent="0.3">
      <c r="A140" s="28" t="s">
        <v>117</v>
      </c>
      <c r="B140" s="22"/>
      <c r="C140" s="78" t="s">
        <v>116</v>
      </c>
      <c r="D140" s="78"/>
      <c r="E140" s="78"/>
      <c r="F140" s="78"/>
      <c r="G140" s="38">
        <v>10</v>
      </c>
      <c r="H140" s="30"/>
      <c r="J140" s="22"/>
    </row>
    <row r="141" spans="1:17" hidden="1" x14ac:dyDescent="0.3">
      <c r="G141" s="31">
        <f>G139</f>
        <v>10</v>
      </c>
      <c r="H141" s="31" t="str">
        <f>IF(H139= "", "", H139)</f>
        <v/>
      </c>
      <c r="J141" s="31">
        <f>IF(AND(G141= "",H141= ""), 0, ROUND(ROUND(I138, 2) * ROUND(IF(H141="",G141,H141),  0), 2))</f>
        <v>0</v>
      </c>
      <c r="K141" s="7">
        <f>K138</f>
        <v>0</v>
      </c>
      <c r="Q141" s="7">
        <f>IF(H138= "", 17657, "")</f>
        <v>17657</v>
      </c>
    </row>
    <row r="142" spans="1:17" hidden="1" x14ac:dyDescent="0.3">
      <c r="G142" s="31">
        <f>G140</f>
        <v>10</v>
      </c>
      <c r="H142" s="31" t="str">
        <f>IF(H140= "", "", H140)</f>
        <v/>
      </c>
      <c r="J142" s="31">
        <f>IF(AND(G142= "",H142= ""), 0, ROUND(ROUND(I138, 2) * ROUND(IF(H142="",G142,H142),  0), 2))</f>
        <v>0</v>
      </c>
      <c r="K142" s="7">
        <f>K138</f>
        <v>0</v>
      </c>
      <c r="Q142" s="7">
        <f>IF(H138= "", 17657, "")</f>
        <v>17657</v>
      </c>
    </row>
    <row r="143" spans="1:17" hidden="1" x14ac:dyDescent="0.3">
      <c r="A143" s="7" t="s">
        <v>54</v>
      </c>
    </row>
    <row r="144" spans="1:17" hidden="1" x14ac:dyDescent="0.3">
      <c r="A144" s="7" t="s">
        <v>54</v>
      </c>
    </row>
    <row r="145" spans="1:17" ht="24.75" customHeight="1" x14ac:dyDescent="0.3">
      <c r="A145" s="7" t="s">
        <v>55</v>
      </c>
      <c r="B145" s="21"/>
      <c r="C145" s="7" t="s">
        <v>118</v>
      </c>
      <c r="G145" s="39">
        <v>10</v>
      </c>
      <c r="I145" s="40" t="s">
        <v>119</v>
      </c>
      <c r="J145" s="22"/>
    </row>
    <row r="146" spans="1:17" ht="51" hidden="1" x14ac:dyDescent="0.3">
      <c r="A146" s="7" t="s">
        <v>120</v>
      </c>
    </row>
    <row r="147" spans="1:17" ht="24.75" customHeight="1" x14ac:dyDescent="0.3">
      <c r="A147" s="7" t="s">
        <v>55</v>
      </c>
      <c r="B147" s="21"/>
      <c r="C147" s="7" t="s">
        <v>121</v>
      </c>
      <c r="G147" s="39">
        <v>10</v>
      </c>
      <c r="I147" s="40" t="s">
        <v>119</v>
      </c>
      <c r="J147" s="22"/>
    </row>
    <row r="148" spans="1:17" ht="51" hidden="1" x14ac:dyDescent="0.3">
      <c r="A148" s="7" t="s">
        <v>122</v>
      </c>
    </row>
    <row r="149" spans="1:17" hidden="1" x14ac:dyDescent="0.3">
      <c r="A149" s="7" t="s">
        <v>67</v>
      </c>
    </row>
    <row r="150" spans="1:17" ht="24.75" customHeight="1" x14ac:dyDescent="0.3">
      <c r="A150" s="7" t="s">
        <v>68</v>
      </c>
      <c r="B150" s="34"/>
      <c r="C150" s="79" t="s">
        <v>123</v>
      </c>
      <c r="D150" s="79"/>
      <c r="E150" s="79"/>
      <c r="F150" s="79"/>
      <c r="G150" s="79"/>
      <c r="H150" s="79"/>
      <c r="I150" s="79"/>
      <c r="J150" s="34"/>
    </row>
    <row r="151" spans="1:17" hidden="1" x14ac:dyDescent="0.3">
      <c r="A151" s="7" t="s">
        <v>70</v>
      </c>
    </row>
    <row r="152" spans="1:17" hidden="1" x14ac:dyDescent="0.3">
      <c r="A152" s="7" t="s">
        <v>80</v>
      </c>
    </row>
    <row r="153" spans="1:17" x14ac:dyDescent="0.3">
      <c r="A153" s="7">
        <v>5</v>
      </c>
      <c r="B153" s="16" t="s">
        <v>124</v>
      </c>
      <c r="C153" s="80" t="s">
        <v>125</v>
      </c>
      <c r="D153" s="80"/>
      <c r="E153" s="80"/>
      <c r="F153" s="35"/>
      <c r="G153" s="35"/>
      <c r="H153" s="35"/>
      <c r="I153" s="35"/>
      <c r="J153" s="36"/>
      <c r="K153" s="7"/>
    </row>
    <row r="154" spans="1:17" x14ac:dyDescent="0.3">
      <c r="A154" s="7">
        <v>9</v>
      </c>
      <c r="B154" s="21" t="s">
        <v>126</v>
      </c>
      <c r="C154" s="76" t="s">
        <v>127</v>
      </c>
      <c r="D154" s="77"/>
      <c r="E154" s="77"/>
      <c r="F154" s="23" t="s">
        <v>113</v>
      </c>
      <c r="G154" s="37">
        <f>ROUND(SUM(G155:G157), 0 )</f>
        <v>29</v>
      </c>
      <c r="H154" s="37"/>
      <c r="I154" s="25"/>
      <c r="J154" s="26">
        <f>IF(AND(G154= "",H154= ""), 0, ROUND(ROUND(I154, 2) * ROUND(IF(H154="",G154,H154),  0), 2))</f>
        <v>0</v>
      </c>
      <c r="K154" s="7"/>
      <c r="M154" s="27">
        <v>0.2</v>
      </c>
      <c r="Q154" s="7" t="str">
        <f>IF(H154= "", "", 1032)</f>
        <v/>
      </c>
    </row>
    <row r="155" spans="1:17" hidden="1" x14ac:dyDescent="0.3">
      <c r="A155" s="28" t="s">
        <v>49</v>
      </c>
      <c r="B155" s="22"/>
      <c r="C155" s="78" t="s">
        <v>48</v>
      </c>
      <c r="D155" s="78"/>
      <c r="E155" s="78"/>
      <c r="F155" s="78"/>
      <c r="G155" s="38">
        <v>23</v>
      </c>
      <c r="H155" s="30"/>
      <c r="J155" s="22"/>
    </row>
    <row r="156" spans="1:17" hidden="1" x14ac:dyDescent="0.3">
      <c r="A156" s="28" t="s">
        <v>51</v>
      </c>
      <c r="B156" s="22"/>
      <c r="C156" s="78" t="s">
        <v>50</v>
      </c>
      <c r="D156" s="78"/>
      <c r="E156" s="78"/>
      <c r="F156" s="78"/>
      <c r="G156" s="38">
        <v>4</v>
      </c>
      <c r="H156" s="30"/>
      <c r="J156" s="22"/>
    </row>
    <row r="157" spans="1:17" hidden="1" x14ac:dyDescent="0.3">
      <c r="A157" s="28" t="s">
        <v>53</v>
      </c>
      <c r="B157" s="22"/>
      <c r="C157" s="78" t="s">
        <v>52</v>
      </c>
      <c r="D157" s="78"/>
      <c r="E157" s="78"/>
      <c r="F157" s="78"/>
      <c r="G157" s="38">
        <v>2</v>
      </c>
      <c r="H157" s="30"/>
      <c r="J157" s="22"/>
    </row>
    <row r="158" spans="1:17" hidden="1" x14ac:dyDescent="0.3">
      <c r="G158" s="31">
        <f>G155</f>
        <v>23</v>
      </c>
      <c r="H158" s="31" t="str">
        <f>IF(H155= "", "", H155)</f>
        <v/>
      </c>
      <c r="J158" s="31">
        <f>IF(AND(G158= "",H158= ""), 0, ROUND(ROUND(I154, 2) * ROUND(IF(H158="",G158,H158),  0), 2))</f>
        <v>0</v>
      </c>
      <c r="K158" s="7">
        <f>K154</f>
        <v>0</v>
      </c>
      <c r="Q158" s="7">
        <f>IF(H154= "", 17657, "")</f>
        <v>17657</v>
      </c>
    </row>
    <row r="159" spans="1:17" hidden="1" x14ac:dyDescent="0.3">
      <c r="G159" s="31">
        <f>G156</f>
        <v>4</v>
      </c>
      <c r="H159" s="31" t="str">
        <f>IF(H156= "", "", H156)</f>
        <v/>
      </c>
      <c r="J159" s="31">
        <f>IF(AND(G159= "",H159= ""), 0, ROUND(ROUND(I154, 2) * ROUND(IF(H159="",G159,H159),  0), 2))</f>
        <v>0</v>
      </c>
      <c r="K159" s="7">
        <f>K154</f>
        <v>0</v>
      </c>
      <c r="Q159" s="7">
        <f>IF(H154= "", 17657, "")</f>
        <v>17657</v>
      </c>
    </row>
    <row r="160" spans="1:17" hidden="1" x14ac:dyDescent="0.3">
      <c r="G160" s="31">
        <f>G157</f>
        <v>2</v>
      </c>
      <c r="H160" s="31" t="str">
        <f>IF(H157= "", "", H157)</f>
        <v/>
      </c>
      <c r="J160" s="31">
        <f>IF(AND(G160= "",H160= ""), 0, ROUND(ROUND(I154, 2) * ROUND(IF(H160="",G160,H160),  0), 2))</f>
        <v>0</v>
      </c>
      <c r="K160" s="7">
        <f>K154</f>
        <v>0</v>
      </c>
      <c r="Q160" s="7">
        <f>IF(H154= "", 17657, "")</f>
        <v>17657</v>
      </c>
    </row>
    <row r="161" spans="1:17" hidden="1" x14ac:dyDescent="0.3">
      <c r="A161" s="7" t="s">
        <v>54</v>
      </c>
    </row>
    <row r="162" spans="1:17" hidden="1" x14ac:dyDescent="0.3">
      <c r="A162" s="7" t="s">
        <v>54</v>
      </c>
    </row>
    <row r="163" spans="1:17" x14ac:dyDescent="0.3">
      <c r="A163" s="7" t="s">
        <v>55</v>
      </c>
      <c r="B163" s="21"/>
      <c r="C163" s="7" t="s">
        <v>128</v>
      </c>
      <c r="G163" s="39">
        <v>23</v>
      </c>
      <c r="I163" s="40" t="s">
        <v>119</v>
      </c>
      <c r="J163" s="22"/>
    </row>
    <row r="164" spans="1:17" ht="40.799999999999997" hidden="1" x14ac:dyDescent="0.3">
      <c r="A164" s="7" t="s">
        <v>58</v>
      </c>
    </row>
    <row r="165" spans="1:17" x14ac:dyDescent="0.3">
      <c r="A165" s="7" t="s">
        <v>55</v>
      </c>
      <c r="B165" s="21"/>
      <c r="C165" s="7" t="s">
        <v>129</v>
      </c>
      <c r="G165" s="39">
        <v>4</v>
      </c>
      <c r="I165" s="40" t="s">
        <v>119</v>
      </c>
      <c r="J165" s="22"/>
    </row>
    <row r="166" spans="1:17" ht="61.2" hidden="1" x14ac:dyDescent="0.3">
      <c r="A166" s="7" t="s">
        <v>62</v>
      </c>
    </row>
    <row r="167" spans="1:17" x14ac:dyDescent="0.3">
      <c r="A167" s="7" t="s">
        <v>55</v>
      </c>
      <c r="B167" s="21"/>
      <c r="C167" s="7" t="s">
        <v>107</v>
      </c>
      <c r="G167" s="39">
        <v>2</v>
      </c>
      <c r="I167" s="40" t="s">
        <v>119</v>
      </c>
      <c r="J167" s="22"/>
    </row>
    <row r="168" spans="1:17" ht="51" hidden="1" x14ac:dyDescent="0.3">
      <c r="A168" s="7" t="s">
        <v>64</v>
      </c>
    </row>
    <row r="169" spans="1:17" hidden="1" x14ac:dyDescent="0.3">
      <c r="A169" s="7" t="s">
        <v>67</v>
      </c>
    </row>
    <row r="170" spans="1:17" x14ac:dyDescent="0.3">
      <c r="A170" s="7" t="s">
        <v>68</v>
      </c>
      <c r="B170" s="34"/>
      <c r="C170" s="79" t="s">
        <v>130</v>
      </c>
      <c r="D170" s="79"/>
      <c r="E170" s="79"/>
      <c r="F170" s="79"/>
      <c r="G170" s="79"/>
      <c r="H170" s="79"/>
      <c r="I170" s="79"/>
      <c r="J170" s="34"/>
    </row>
    <row r="171" spans="1:17" hidden="1" x14ac:dyDescent="0.3">
      <c r="A171" s="7" t="s">
        <v>70</v>
      </c>
    </row>
    <row r="172" spans="1:17" hidden="1" x14ac:dyDescent="0.3">
      <c r="A172" s="7" t="s">
        <v>80</v>
      </c>
    </row>
    <row r="173" spans="1:17" hidden="1" x14ac:dyDescent="0.3">
      <c r="A173" s="7" t="s">
        <v>71</v>
      </c>
    </row>
    <row r="174" spans="1:17" ht="18" customHeight="1" x14ac:dyDescent="0.3">
      <c r="A174" s="7">
        <v>4</v>
      </c>
      <c r="B174" s="16" t="s">
        <v>131</v>
      </c>
      <c r="C174" s="75" t="s">
        <v>132</v>
      </c>
      <c r="D174" s="75"/>
      <c r="E174" s="75"/>
      <c r="F174" s="19"/>
      <c r="G174" s="19"/>
      <c r="H174" s="19"/>
      <c r="I174" s="19"/>
      <c r="J174" s="20"/>
      <c r="K174" s="7"/>
    </row>
    <row r="175" spans="1:17" x14ac:dyDescent="0.3">
      <c r="A175" s="7">
        <v>9</v>
      </c>
      <c r="B175" s="21" t="s">
        <v>133</v>
      </c>
      <c r="C175" s="76" t="s">
        <v>134</v>
      </c>
      <c r="D175" s="77"/>
      <c r="E175" s="77"/>
      <c r="F175" s="23" t="s">
        <v>135</v>
      </c>
      <c r="G175" s="37">
        <f>ROUND(SUM(G176:G184), 0 )</f>
        <v>13</v>
      </c>
      <c r="H175" s="37"/>
      <c r="I175" s="25"/>
      <c r="J175" s="26">
        <f>IF(AND(G175= "",H175= ""), 0, ROUND(ROUND(I175, 2) * ROUND(IF(H175="",G175,H175),  0), 2))</f>
        <v>0</v>
      </c>
      <c r="K175" s="7"/>
      <c r="M175" s="27">
        <v>0.2</v>
      </c>
      <c r="Q175" s="7" t="str">
        <f>IF(H175= "", "", 1032)</f>
        <v/>
      </c>
    </row>
    <row r="176" spans="1:17" hidden="1" x14ac:dyDescent="0.3">
      <c r="A176" s="28" t="s">
        <v>47</v>
      </c>
      <c r="B176" s="22"/>
      <c r="C176" s="78" t="s">
        <v>46</v>
      </c>
      <c r="D176" s="78"/>
      <c r="E176" s="78"/>
      <c r="F176" s="78"/>
      <c r="G176" s="38">
        <v>1</v>
      </c>
      <c r="H176" s="30"/>
      <c r="J176" s="22"/>
    </row>
    <row r="177" spans="1:17" hidden="1" x14ac:dyDescent="0.3">
      <c r="A177" s="28" t="s">
        <v>49</v>
      </c>
      <c r="B177" s="22"/>
      <c r="C177" s="78" t="s">
        <v>48</v>
      </c>
      <c r="D177" s="78"/>
      <c r="E177" s="78"/>
      <c r="F177" s="78"/>
      <c r="G177" s="38">
        <v>1</v>
      </c>
      <c r="H177" s="30"/>
      <c r="J177" s="22"/>
    </row>
    <row r="178" spans="1:17" hidden="1" x14ac:dyDescent="0.3">
      <c r="A178" s="28" t="s">
        <v>115</v>
      </c>
      <c r="B178" s="22"/>
      <c r="C178" s="78" t="s">
        <v>114</v>
      </c>
      <c r="D178" s="78"/>
      <c r="E178" s="78"/>
      <c r="F178" s="78"/>
      <c r="G178" s="38">
        <v>1</v>
      </c>
      <c r="H178" s="30"/>
      <c r="J178" s="22"/>
    </row>
    <row r="179" spans="1:17" hidden="1" x14ac:dyDescent="0.3">
      <c r="A179" s="28" t="s">
        <v>117</v>
      </c>
      <c r="B179" s="22"/>
      <c r="C179" s="78" t="s">
        <v>116</v>
      </c>
      <c r="D179" s="78"/>
      <c r="E179" s="78"/>
      <c r="F179" s="78"/>
      <c r="G179" s="38">
        <v>1</v>
      </c>
      <c r="H179" s="30"/>
      <c r="J179" s="22"/>
    </row>
    <row r="180" spans="1:17" hidden="1" x14ac:dyDescent="0.3">
      <c r="A180" s="28" t="s">
        <v>94</v>
      </c>
      <c r="B180" s="22"/>
      <c r="C180" s="78" t="s">
        <v>93</v>
      </c>
      <c r="D180" s="78"/>
      <c r="E180" s="78"/>
      <c r="F180" s="78"/>
      <c r="G180" s="38">
        <v>4</v>
      </c>
      <c r="H180" s="30"/>
      <c r="J180" s="22"/>
    </row>
    <row r="181" spans="1:17" hidden="1" x14ac:dyDescent="0.3">
      <c r="A181" s="28" t="s">
        <v>96</v>
      </c>
      <c r="B181" s="22"/>
      <c r="C181" s="78" t="s">
        <v>95</v>
      </c>
      <c r="D181" s="78"/>
      <c r="E181" s="78"/>
      <c r="F181" s="78"/>
      <c r="G181" s="38">
        <v>2</v>
      </c>
      <c r="H181" s="30"/>
      <c r="J181" s="22"/>
    </row>
    <row r="182" spans="1:17" hidden="1" x14ac:dyDescent="0.3">
      <c r="A182" s="28" t="s">
        <v>51</v>
      </c>
      <c r="B182" s="22"/>
      <c r="C182" s="78" t="s">
        <v>50</v>
      </c>
      <c r="D182" s="78"/>
      <c r="E182" s="78"/>
      <c r="F182" s="78"/>
      <c r="G182" s="38">
        <v>1</v>
      </c>
      <c r="H182" s="30"/>
      <c r="J182" s="22"/>
    </row>
    <row r="183" spans="1:17" hidden="1" x14ac:dyDescent="0.3">
      <c r="A183" s="28" t="s">
        <v>53</v>
      </c>
      <c r="B183" s="22"/>
      <c r="C183" s="78" t="s">
        <v>52</v>
      </c>
      <c r="D183" s="78"/>
      <c r="E183" s="78"/>
      <c r="F183" s="78"/>
      <c r="G183" s="38">
        <v>1</v>
      </c>
      <c r="H183" s="30"/>
      <c r="J183" s="22"/>
    </row>
    <row r="184" spans="1:17" hidden="1" x14ac:dyDescent="0.3">
      <c r="A184" s="28" t="s">
        <v>98</v>
      </c>
      <c r="B184" s="22"/>
      <c r="C184" s="78" t="s">
        <v>97</v>
      </c>
      <c r="D184" s="78"/>
      <c r="E184" s="78"/>
      <c r="F184" s="78"/>
      <c r="G184" s="38">
        <v>1</v>
      </c>
      <c r="H184" s="30"/>
      <c r="J184" s="22"/>
    </row>
    <row r="185" spans="1:17" hidden="1" x14ac:dyDescent="0.3">
      <c r="G185" s="31">
        <f t="shared" ref="G185:G193" si="2">G176</f>
        <v>1</v>
      </c>
      <c r="H185" s="31" t="str">
        <f t="shared" ref="H185:H193" si="3">IF(H176= "", "", H176)</f>
        <v/>
      </c>
      <c r="J185" s="31">
        <f>IF(AND(G185= "",H185= ""), 0, ROUND(ROUND(I175, 2) * ROUND(IF(H185="",G185,H185),  0), 2))</f>
        <v>0</v>
      </c>
      <c r="K185" s="7">
        <f>K175</f>
        <v>0</v>
      </c>
      <c r="Q185" s="7">
        <f>IF(H175= "", 17657, "")</f>
        <v>17657</v>
      </c>
    </row>
    <row r="186" spans="1:17" hidden="1" x14ac:dyDescent="0.3">
      <c r="G186" s="31">
        <f t="shared" si="2"/>
        <v>1</v>
      </c>
      <c r="H186" s="31" t="str">
        <f t="shared" si="3"/>
        <v/>
      </c>
      <c r="J186" s="31">
        <f>IF(AND(G186= "",H186= ""), 0, ROUND(ROUND(I175, 2) * ROUND(IF(H186="",G186,H186),  0), 2))</f>
        <v>0</v>
      </c>
      <c r="K186" s="7">
        <f>K175</f>
        <v>0</v>
      </c>
      <c r="Q186" s="7">
        <f>IF(H175= "", 17657, "")</f>
        <v>17657</v>
      </c>
    </row>
    <row r="187" spans="1:17" hidden="1" x14ac:dyDescent="0.3">
      <c r="G187" s="31">
        <f t="shared" si="2"/>
        <v>1</v>
      </c>
      <c r="H187" s="31" t="str">
        <f t="shared" si="3"/>
        <v/>
      </c>
      <c r="J187" s="31">
        <f>IF(AND(G187= "",H187= ""), 0, ROUND(ROUND(I175, 2) * ROUND(IF(H187="",G187,H187),  0), 2))</f>
        <v>0</v>
      </c>
      <c r="K187" s="7">
        <f>K175</f>
        <v>0</v>
      </c>
      <c r="Q187" s="7">
        <f>IF(H175= "", 17657, "")</f>
        <v>17657</v>
      </c>
    </row>
    <row r="188" spans="1:17" hidden="1" x14ac:dyDescent="0.3">
      <c r="G188" s="31">
        <f t="shared" si="2"/>
        <v>1</v>
      </c>
      <c r="H188" s="31" t="str">
        <f t="shared" si="3"/>
        <v/>
      </c>
      <c r="J188" s="31">
        <f>IF(AND(G188= "",H188= ""), 0, ROUND(ROUND(I175, 2) * ROUND(IF(H188="",G188,H188),  0), 2))</f>
        <v>0</v>
      </c>
      <c r="K188" s="7">
        <f>K175</f>
        <v>0</v>
      </c>
      <c r="Q188" s="7">
        <f>IF(H175= "", 17657, "")</f>
        <v>17657</v>
      </c>
    </row>
    <row r="189" spans="1:17" hidden="1" x14ac:dyDescent="0.3">
      <c r="G189" s="31">
        <f t="shared" si="2"/>
        <v>4</v>
      </c>
      <c r="H189" s="31" t="str">
        <f t="shared" si="3"/>
        <v/>
      </c>
      <c r="J189" s="31">
        <f>IF(AND(G189= "",H189= ""), 0, ROUND(ROUND(I175, 2) * ROUND(IF(H189="",G189,H189),  0), 2))</f>
        <v>0</v>
      </c>
      <c r="K189" s="7">
        <f>K175</f>
        <v>0</v>
      </c>
      <c r="Q189" s="7">
        <f>IF(H175= "", 17657, "")</f>
        <v>17657</v>
      </c>
    </row>
    <row r="190" spans="1:17" hidden="1" x14ac:dyDescent="0.3">
      <c r="G190" s="31">
        <f t="shared" si="2"/>
        <v>2</v>
      </c>
      <c r="H190" s="31" t="str">
        <f t="shared" si="3"/>
        <v/>
      </c>
      <c r="J190" s="31">
        <f>IF(AND(G190= "",H190= ""), 0, ROUND(ROUND(I175, 2) * ROUND(IF(H190="",G190,H190),  0), 2))</f>
        <v>0</v>
      </c>
      <c r="K190" s="7">
        <f>K175</f>
        <v>0</v>
      </c>
      <c r="Q190" s="7">
        <f>IF(H175= "", 17657, "")</f>
        <v>17657</v>
      </c>
    </row>
    <row r="191" spans="1:17" hidden="1" x14ac:dyDescent="0.3">
      <c r="G191" s="31">
        <f t="shared" si="2"/>
        <v>1</v>
      </c>
      <c r="H191" s="31" t="str">
        <f t="shared" si="3"/>
        <v/>
      </c>
      <c r="J191" s="31">
        <f>IF(AND(G191= "",H191= ""), 0, ROUND(ROUND(I175, 2) * ROUND(IF(H191="",G191,H191),  0), 2))</f>
        <v>0</v>
      </c>
      <c r="K191" s="7">
        <f>K175</f>
        <v>0</v>
      </c>
      <c r="Q191" s="7">
        <f>IF(H175= "", 17657, "")</f>
        <v>17657</v>
      </c>
    </row>
    <row r="192" spans="1:17" hidden="1" x14ac:dyDescent="0.3">
      <c r="G192" s="31">
        <f t="shared" si="2"/>
        <v>1</v>
      </c>
      <c r="H192" s="31" t="str">
        <f t="shared" si="3"/>
        <v/>
      </c>
      <c r="J192" s="31">
        <f>IF(AND(G192= "",H192= ""), 0, ROUND(ROUND(I175, 2) * ROUND(IF(H192="",G192,H192),  0), 2))</f>
        <v>0</v>
      </c>
      <c r="K192" s="7">
        <f>K175</f>
        <v>0</v>
      </c>
      <c r="Q192" s="7">
        <f>IF(H175= "", 17657, "")</f>
        <v>17657</v>
      </c>
    </row>
    <row r="193" spans="1:17" hidden="1" x14ac:dyDescent="0.3">
      <c r="G193" s="31">
        <f t="shared" si="2"/>
        <v>1</v>
      </c>
      <c r="H193" s="31" t="str">
        <f t="shared" si="3"/>
        <v/>
      </c>
      <c r="J193" s="31">
        <f>IF(AND(G193= "",H193= ""), 0, ROUND(ROUND(I175, 2) * ROUND(IF(H193="",G193,H193),  0), 2))</f>
        <v>0</v>
      </c>
      <c r="K193" s="7">
        <f>K175</f>
        <v>0</v>
      </c>
      <c r="Q193" s="7">
        <f>IF(H175= "", 16838, "")</f>
        <v>16838</v>
      </c>
    </row>
    <row r="194" spans="1:17" hidden="1" x14ac:dyDescent="0.3">
      <c r="A194" s="7" t="s">
        <v>54</v>
      </c>
    </row>
    <row r="195" spans="1:17" hidden="1" x14ac:dyDescent="0.3">
      <c r="A195" s="7" t="s">
        <v>54</v>
      </c>
    </row>
    <row r="196" spans="1:17" x14ac:dyDescent="0.3">
      <c r="A196" s="7" t="s">
        <v>55</v>
      </c>
      <c r="B196" s="21"/>
      <c r="C196" s="7" t="s">
        <v>128</v>
      </c>
      <c r="G196" s="39">
        <v>1</v>
      </c>
      <c r="I196" s="40" t="s">
        <v>119</v>
      </c>
      <c r="J196" s="22"/>
    </row>
    <row r="197" spans="1:17" ht="40.799999999999997" hidden="1" x14ac:dyDescent="0.3">
      <c r="A197" s="7" t="s">
        <v>58</v>
      </c>
    </row>
    <row r="198" spans="1:17" x14ac:dyDescent="0.3">
      <c r="A198" s="7" t="s">
        <v>55</v>
      </c>
      <c r="B198" s="21"/>
      <c r="C198" s="7" t="s">
        <v>136</v>
      </c>
      <c r="G198" s="39">
        <v>1</v>
      </c>
      <c r="I198" s="40" t="s">
        <v>119</v>
      </c>
      <c r="J198" s="22"/>
    </row>
    <row r="199" spans="1:17" ht="40.799999999999997" hidden="1" x14ac:dyDescent="0.3">
      <c r="A199" s="7" t="s">
        <v>60</v>
      </c>
    </row>
    <row r="200" spans="1:17" x14ac:dyDescent="0.3">
      <c r="A200" s="7" t="s">
        <v>55</v>
      </c>
      <c r="B200" s="21"/>
      <c r="C200" s="7" t="s">
        <v>137</v>
      </c>
      <c r="G200" s="39">
        <v>1</v>
      </c>
      <c r="I200" s="40" t="s">
        <v>119</v>
      </c>
      <c r="J200" s="22"/>
    </row>
    <row r="201" spans="1:17" ht="51" hidden="1" x14ac:dyDescent="0.3">
      <c r="A201" s="7" t="s">
        <v>120</v>
      </c>
    </row>
    <row r="202" spans="1:17" x14ac:dyDescent="0.3">
      <c r="A202" s="7" t="s">
        <v>55</v>
      </c>
      <c r="B202" s="21"/>
      <c r="C202" s="7" t="s">
        <v>138</v>
      </c>
      <c r="G202" s="39">
        <v>1</v>
      </c>
      <c r="I202" s="40" t="s">
        <v>119</v>
      </c>
      <c r="J202" s="22"/>
    </row>
    <row r="203" spans="1:17" ht="51" hidden="1" x14ac:dyDescent="0.3">
      <c r="A203" s="7" t="s">
        <v>122</v>
      </c>
    </row>
    <row r="204" spans="1:17" x14ac:dyDescent="0.3">
      <c r="A204" s="7" t="s">
        <v>55</v>
      </c>
      <c r="B204" s="21"/>
      <c r="C204" s="7" t="s">
        <v>139</v>
      </c>
      <c r="G204" s="39">
        <v>2</v>
      </c>
      <c r="I204" s="40" t="s">
        <v>119</v>
      </c>
      <c r="J204" s="22"/>
    </row>
    <row r="205" spans="1:17" ht="61.2" hidden="1" x14ac:dyDescent="0.3">
      <c r="A205" s="7" t="s">
        <v>103</v>
      </c>
    </row>
    <row r="206" spans="1:17" x14ac:dyDescent="0.3">
      <c r="A206" s="7" t="s">
        <v>55</v>
      </c>
      <c r="B206" s="21"/>
      <c r="C206" s="7" t="s">
        <v>140</v>
      </c>
      <c r="G206" s="39">
        <v>4</v>
      </c>
      <c r="I206" s="40" t="s">
        <v>119</v>
      </c>
      <c r="J206" s="22"/>
    </row>
    <row r="207" spans="1:17" ht="61.2" hidden="1" x14ac:dyDescent="0.3">
      <c r="A207" s="7" t="s">
        <v>101</v>
      </c>
    </row>
    <row r="208" spans="1:17" x14ac:dyDescent="0.3">
      <c r="A208" s="7" t="s">
        <v>55</v>
      </c>
      <c r="B208" s="21"/>
      <c r="C208" s="7" t="s">
        <v>104</v>
      </c>
      <c r="G208" s="39">
        <v>1</v>
      </c>
      <c r="I208" s="40" t="s">
        <v>119</v>
      </c>
      <c r="J208" s="22"/>
    </row>
    <row r="209" spans="1:10" ht="30.6" hidden="1" x14ac:dyDescent="0.3">
      <c r="A209" s="7" t="s">
        <v>105</v>
      </c>
    </row>
    <row r="210" spans="1:10" x14ac:dyDescent="0.3">
      <c r="A210" s="7" t="s">
        <v>55</v>
      </c>
      <c r="B210" s="21"/>
      <c r="C210" s="7" t="s">
        <v>129</v>
      </c>
      <c r="G210" s="39">
        <v>1</v>
      </c>
      <c r="I210" s="40" t="s">
        <v>119</v>
      </c>
      <c r="J210" s="22"/>
    </row>
    <row r="211" spans="1:10" ht="61.2" hidden="1" x14ac:dyDescent="0.3">
      <c r="A211" s="7" t="s">
        <v>62</v>
      </c>
    </row>
    <row r="212" spans="1:10" x14ac:dyDescent="0.3">
      <c r="A212" s="7" t="s">
        <v>55</v>
      </c>
      <c r="B212" s="21"/>
      <c r="C212" s="7" t="s">
        <v>107</v>
      </c>
      <c r="G212" s="39">
        <v>1</v>
      </c>
      <c r="I212" s="40" t="s">
        <v>119</v>
      </c>
      <c r="J212" s="22"/>
    </row>
    <row r="213" spans="1:10" ht="51" hidden="1" x14ac:dyDescent="0.3">
      <c r="A213" s="7" t="s">
        <v>64</v>
      </c>
    </row>
    <row r="214" spans="1:10" hidden="1" x14ac:dyDescent="0.3">
      <c r="A214" s="7" t="s">
        <v>67</v>
      </c>
    </row>
    <row r="215" spans="1:10" x14ac:dyDescent="0.3">
      <c r="A215" s="7" t="s">
        <v>68</v>
      </c>
      <c r="B215" s="34"/>
      <c r="C215" s="79" t="s">
        <v>141</v>
      </c>
      <c r="D215" s="79"/>
      <c r="E215" s="79"/>
      <c r="F215" s="79"/>
      <c r="G215" s="79"/>
      <c r="H215" s="79"/>
      <c r="I215" s="79"/>
      <c r="J215" s="34"/>
    </row>
    <row r="216" spans="1:10" hidden="1" x14ac:dyDescent="0.3">
      <c r="A216" s="7" t="s">
        <v>70</v>
      </c>
    </row>
    <row r="217" spans="1:10" hidden="1" x14ac:dyDescent="0.3">
      <c r="A217" s="7" t="s">
        <v>71</v>
      </c>
    </row>
    <row r="218" spans="1:10" x14ac:dyDescent="0.3">
      <c r="A218" s="7" t="s">
        <v>39</v>
      </c>
      <c r="B218" s="22"/>
      <c r="C218" s="81"/>
      <c r="D218" s="81"/>
      <c r="E218" s="81"/>
      <c r="J218" s="22"/>
    </row>
    <row r="219" spans="1:10" ht="16.95" customHeight="1" x14ac:dyDescent="0.3">
      <c r="B219" s="22"/>
      <c r="C219" s="84" t="s">
        <v>40</v>
      </c>
      <c r="D219" s="85"/>
      <c r="E219" s="85"/>
      <c r="F219" s="82"/>
      <c r="G219" s="82"/>
      <c r="H219" s="82"/>
      <c r="I219" s="82"/>
      <c r="J219" s="83"/>
    </row>
    <row r="220" spans="1:10" x14ac:dyDescent="0.3">
      <c r="B220" s="22"/>
      <c r="C220" s="87"/>
      <c r="D220" s="56"/>
      <c r="E220" s="56"/>
      <c r="F220" s="56"/>
      <c r="G220" s="56"/>
      <c r="H220" s="56"/>
      <c r="I220" s="56"/>
      <c r="J220" s="86"/>
    </row>
    <row r="221" spans="1:10" x14ac:dyDescent="0.3">
      <c r="B221" s="22"/>
      <c r="C221" s="90" t="s">
        <v>142</v>
      </c>
      <c r="D221" s="80"/>
      <c r="E221" s="80"/>
      <c r="F221" s="88">
        <f>SUMIF(K8:K218, IF(K7="","",K7), J8:J218)</f>
        <v>0</v>
      </c>
      <c r="G221" s="88"/>
      <c r="H221" s="88"/>
      <c r="I221" s="88"/>
      <c r="J221" s="89"/>
    </row>
    <row r="222" spans="1:10" ht="16.95" customHeight="1" x14ac:dyDescent="0.3">
      <c r="B222" s="22"/>
      <c r="C222" s="90" t="s">
        <v>143</v>
      </c>
      <c r="D222" s="80"/>
      <c r="E222" s="80"/>
      <c r="F222" s="88">
        <f>ROUND(SUMIF(K8:K218, IF(K7="","",K7), J8:J218) * 0.2, 2)</f>
        <v>0</v>
      </c>
      <c r="G222" s="88"/>
      <c r="H222" s="88"/>
      <c r="I222" s="88"/>
      <c r="J222" s="89"/>
    </row>
    <row r="223" spans="1:10" x14ac:dyDescent="0.3">
      <c r="B223" s="22"/>
      <c r="C223" s="93" t="s">
        <v>144</v>
      </c>
      <c r="D223" s="94"/>
      <c r="E223" s="94"/>
      <c r="F223" s="91">
        <f>SUM(F221:F222)</f>
        <v>0</v>
      </c>
      <c r="G223" s="91"/>
      <c r="H223" s="91"/>
      <c r="I223" s="91"/>
      <c r="J223" s="92"/>
    </row>
    <row r="224" spans="1:10" ht="37.200000000000003" customHeight="1" x14ac:dyDescent="0.3">
      <c r="B224" s="3"/>
      <c r="C224" s="95" t="s">
        <v>145</v>
      </c>
      <c r="D224" s="95"/>
      <c r="E224" s="95"/>
      <c r="F224" s="95"/>
      <c r="G224" s="95"/>
      <c r="H224" s="95"/>
      <c r="I224" s="95"/>
      <c r="J224" s="95"/>
    </row>
    <row r="226" spans="1:17" ht="15.6" x14ac:dyDescent="0.3">
      <c r="C226" s="96" t="s">
        <v>146</v>
      </c>
      <c r="D226" s="96"/>
      <c r="E226" s="96"/>
      <c r="F226" s="96"/>
      <c r="G226" s="96"/>
      <c r="H226" s="96"/>
      <c r="I226" s="96"/>
      <c r="J226" s="96"/>
    </row>
    <row r="227" spans="1:17" x14ac:dyDescent="0.3">
      <c r="C227" s="98" t="s">
        <v>147</v>
      </c>
      <c r="D227" s="80"/>
      <c r="E227" s="80"/>
      <c r="F227" s="88">
        <f>SUMPRODUCT((K5:K224=K4)*(Q5:Q224=Q227)*(J5:J224))</f>
        <v>0</v>
      </c>
      <c r="G227" s="97"/>
      <c r="H227" s="97"/>
      <c r="I227" s="97"/>
      <c r="J227" s="97"/>
      <c r="Q227" s="7">
        <v>1032</v>
      </c>
    </row>
    <row r="228" spans="1:17" x14ac:dyDescent="0.3">
      <c r="C228" s="98" t="s">
        <v>148</v>
      </c>
      <c r="D228" s="80"/>
      <c r="E228" s="80"/>
      <c r="F228" s="88">
        <f>SUMPRODUCT((K5:K224=K4)*(Q5:Q224=Q228)*(J5:J224))</f>
        <v>0</v>
      </c>
      <c r="G228" s="97"/>
      <c r="H228" s="97"/>
      <c r="I228" s="97"/>
      <c r="J228" s="97"/>
      <c r="Q228" s="7">
        <v>17657</v>
      </c>
    </row>
    <row r="229" spans="1:17" ht="16.95" customHeight="1" x14ac:dyDescent="0.3">
      <c r="C229" s="98" t="s">
        <v>149</v>
      </c>
      <c r="D229" s="80"/>
      <c r="E229" s="80"/>
      <c r="F229" s="88">
        <f>SUMPRODUCT((K5:K224=K4)*(Q5:Q224=Q229)*(J5:J224))</f>
        <v>0</v>
      </c>
      <c r="G229" s="97"/>
      <c r="H229" s="97"/>
      <c r="I229" s="97"/>
      <c r="J229" s="97"/>
      <c r="Q229" s="7">
        <v>16838</v>
      </c>
    </row>
    <row r="231" spans="1:17" ht="15.6" x14ac:dyDescent="0.3">
      <c r="C231" s="96" t="s">
        <v>150</v>
      </c>
      <c r="D231" s="96"/>
      <c r="E231" s="96"/>
      <c r="F231" s="96"/>
      <c r="G231" s="96"/>
      <c r="H231" s="96"/>
      <c r="I231" s="96"/>
      <c r="J231" s="96"/>
    </row>
    <row r="232" spans="1:17" ht="20.25" customHeight="1" x14ac:dyDescent="0.3">
      <c r="C232" s="100" t="s">
        <v>151</v>
      </c>
      <c r="D232" s="101"/>
      <c r="E232" s="101"/>
      <c r="F232" s="99">
        <f>SUMIF(K10:K175, "", J10:J175)</f>
        <v>0</v>
      </c>
      <c r="G232" s="99"/>
      <c r="H232" s="99"/>
      <c r="I232" s="99"/>
      <c r="J232" s="99"/>
    </row>
    <row r="233" spans="1:17" ht="16.350000000000001" customHeight="1" x14ac:dyDescent="0.3">
      <c r="C233" s="104" t="s">
        <v>152</v>
      </c>
      <c r="D233" s="105"/>
      <c r="E233" s="105"/>
      <c r="F233" s="102">
        <f>SUMIF(K10:K10, "", J10:J10)</f>
        <v>0</v>
      </c>
      <c r="G233" s="103"/>
      <c r="H233" s="103"/>
      <c r="I233" s="103"/>
      <c r="J233" s="103"/>
    </row>
    <row r="234" spans="1:17" x14ac:dyDescent="0.3">
      <c r="C234" s="104" t="s">
        <v>153</v>
      </c>
      <c r="D234" s="105"/>
      <c r="E234" s="105"/>
      <c r="F234" s="102">
        <f>SUMIF(K38:K154, "", J38:J154)</f>
        <v>0</v>
      </c>
      <c r="G234" s="103"/>
      <c r="H234" s="103"/>
      <c r="I234" s="103"/>
      <c r="J234" s="103"/>
    </row>
    <row r="235" spans="1:17" ht="16.350000000000001" customHeight="1" x14ac:dyDescent="0.3">
      <c r="C235" s="104" t="s">
        <v>154</v>
      </c>
      <c r="D235" s="105"/>
      <c r="E235" s="105"/>
      <c r="F235" s="102">
        <f>SUMIF(K175:K175, "", J175:J175)</f>
        <v>0</v>
      </c>
      <c r="G235" s="103"/>
      <c r="H235" s="103"/>
      <c r="I235" s="103"/>
      <c r="J235" s="103"/>
    </row>
    <row r="236" spans="1:17" x14ac:dyDescent="0.3">
      <c r="C236" s="106" t="s">
        <v>155</v>
      </c>
      <c r="D236" s="107"/>
      <c r="E236" s="107"/>
      <c r="F236" s="41"/>
      <c r="G236" s="41"/>
      <c r="H236" s="41"/>
      <c r="I236" s="41"/>
      <c r="J236" s="42"/>
    </row>
    <row r="237" spans="1:17" x14ac:dyDescent="0.3">
      <c r="C237" s="108"/>
      <c r="D237" s="109"/>
      <c r="E237" s="109"/>
      <c r="F237" s="109"/>
      <c r="G237" s="109"/>
      <c r="H237" s="109"/>
      <c r="I237" s="109"/>
      <c r="J237" s="110"/>
    </row>
    <row r="238" spans="1:17" x14ac:dyDescent="0.3">
      <c r="A238" s="28"/>
      <c r="C238" s="111" t="s">
        <v>142</v>
      </c>
      <c r="D238" s="56"/>
      <c r="E238" s="56"/>
      <c r="F238" s="112">
        <f>SUMIF(K5:K224, IF(K4="","",K4), J5:J224)</f>
        <v>0</v>
      </c>
      <c r="G238" s="113"/>
      <c r="H238" s="113"/>
      <c r="I238" s="113"/>
      <c r="J238" s="114"/>
    </row>
    <row r="239" spans="1:17" x14ac:dyDescent="0.3">
      <c r="A239" s="28"/>
      <c r="C239" s="111" t="s">
        <v>143</v>
      </c>
      <c r="D239" s="56"/>
      <c r="E239" s="56"/>
      <c r="F239" s="112">
        <f>ROUND(SUMIF(K5:K224, IF(K4="","",K4), J5:J224) * 0.2, 2)</f>
        <v>0</v>
      </c>
      <c r="G239" s="113"/>
      <c r="H239" s="113"/>
      <c r="I239" s="113"/>
      <c r="J239" s="114"/>
    </row>
    <row r="240" spans="1:17" x14ac:dyDescent="0.3">
      <c r="C240" s="115" t="s">
        <v>144</v>
      </c>
      <c r="D240" s="116"/>
      <c r="E240" s="116"/>
      <c r="F240" s="117">
        <f>SUM(F238:F239)</f>
        <v>0</v>
      </c>
      <c r="G240" s="118"/>
      <c r="H240" s="118"/>
      <c r="I240" s="118"/>
      <c r="J240" s="119"/>
    </row>
    <row r="241" spans="3:10" x14ac:dyDescent="0.3">
      <c r="C241" s="120"/>
      <c r="D241" s="81"/>
      <c r="E241" s="81"/>
      <c r="F241" s="81"/>
      <c r="G241" s="81"/>
      <c r="H241" s="81"/>
      <c r="I241" s="81"/>
      <c r="J241" s="81"/>
    </row>
    <row r="242" spans="3:10" x14ac:dyDescent="0.3">
      <c r="C242" s="121" t="s">
        <v>156</v>
      </c>
      <c r="D242" s="81"/>
      <c r="E242" s="81"/>
      <c r="F242" s="81"/>
      <c r="G242" s="81"/>
      <c r="H242" s="81"/>
      <c r="I242" s="81"/>
      <c r="J242" s="81"/>
    </row>
    <row r="243" spans="3:10" x14ac:dyDescent="0.3">
      <c r="C243" s="116" t="str">
        <f>IF(Paramètres!AA2&lt;&gt;"",Paramètres!AA2,"")</f>
        <v xml:space="preserve">Zéro euro </v>
      </c>
      <c r="D243" s="116"/>
      <c r="E243" s="116"/>
      <c r="F243" s="116"/>
      <c r="G243" s="116"/>
      <c r="H243" s="116"/>
      <c r="I243" s="116"/>
      <c r="J243" s="116"/>
    </row>
    <row r="244" spans="3:10" x14ac:dyDescent="0.3">
      <c r="C244" s="116"/>
      <c r="D244" s="116"/>
      <c r="E244" s="116"/>
      <c r="F244" s="116"/>
      <c r="G244" s="116"/>
      <c r="H244" s="116"/>
      <c r="I244" s="116"/>
      <c r="J244" s="116"/>
    </row>
    <row r="245" spans="3:10" ht="56.7" customHeight="1" x14ac:dyDescent="0.3">
      <c r="F245" s="122" t="s">
        <v>157</v>
      </c>
      <c r="G245" s="122"/>
      <c r="H245" s="122"/>
      <c r="I245" s="122"/>
      <c r="J245" s="122"/>
    </row>
    <row r="247" spans="3:10" ht="85.05" customHeight="1" x14ac:dyDescent="0.3">
      <c r="C247" s="123" t="s">
        <v>158</v>
      </c>
      <c r="D247" s="123"/>
      <c r="F247" s="123" t="s">
        <v>159</v>
      </c>
      <c r="G247" s="123"/>
      <c r="H247" s="123"/>
      <c r="I247" s="123"/>
      <c r="J247" s="123"/>
    </row>
    <row r="248" spans="3:10" x14ac:dyDescent="0.3">
      <c r="C248" s="124" t="s">
        <v>160</v>
      </c>
      <c r="D248" s="124"/>
      <c r="E248" s="124"/>
      <c r="F248" s="124"/>
      <c r="G248" s="124"/>
      <c r="H248" s="124"/>
      <c r="I248" s="124"/>
      <c r="J248" s="124"/>
    </row>
  </sheetData>
  <sheetProtection password="E95E" sheet="1" objects="1" selectLockedCells="1"/>
  <mergeCells count="99">
    <mergeCell ref="C244:J244"/>
    <mergeCell ref="F245:J245"/>
    <mergeCell ref="C247:D247"/>
    <mergeCell ref="F247:J247"/>
    <mergeCell ref="C248:J248"/>
    <mergeCell ref="C240:E240"/>
    <mergeCell ref="F240:J240"/>
    <mergeCell ref="C241:J241"/>
    <mergeCell ref="C242:J242"/>
    <mergeCell ref="C243:J243"/>
    <mergeCell ref="C236:E236"/>
    <mergeCell ref="C237:J237"/>
    <mergeCell ref="C238:E238"/>
    <mergeCell ref="F238:J238"/>
    <mergeCell ref="C239:E239"/>
    <mergeCell ref="F239:J239"/>
    <mergeCell ref="F233:J233"/>
    <mergeCell ref="C233:E233"/>
    <mergeCell ref="F234:J234"/>
    <mergeCell ref="C234:E234"/>
    <mergeCell ref="F235:J235"/>
    <mergeCell ref="C235:E235"/>
    <mergeCell ref="F229:J229"/>
    <mergeCell ref="C229:E229"/>
    <mergeCell ref="C231:J231"/>
    <mergeCell ref="F232:J232"/>
    <mergeCell ref="C232:E232"/>
    <mergeCell ref="C224:J224"/>
    <mergeCell ref="C226:J226"/>
    <mergeCell ref="F227:J227"/>
    <mergeCell ref="C227:E227"/>
    <mergeCell ref="F228:J228"/>
    <mergeCell ref="C228:E228"/>
    <mergeCell ref="F221:J221"/>
    <mergeCell ref="C221:E221"/>
    <mergeCell ref="F222:J222"/>
    <mergeCell ref="C222:E222"/>
    <mergeCell ref="F223:J223"/>
    <mergeCell ref="C223:E223"/>
    <mergeCell ref="C218:E218"/>
    <mergeCell ref="F219:J219"/>
    <mergeCell ref="C219:E219"/>
    <mergeCell ref="F220:J220"/>
    <mergeCell ref="C220:E220"/>
    <mergeCell ref="C181:F181"/>
    <mergeCell ref="C182:F182"/>
    <mergeCell ref="C183:F183"/>
    <mergeCell ref="C184:F184"/>
    <mergeCell ref="C215:I215"/>
    <mergeCell ref="C176:F176"/>
    <mergeCell ref="C177:F177"/>
    <mergeCell ref="C178:F178"/>
    <mergeCell ref="C179:F179"/>
    <mergeCell ref="C180:F180"/>
    <mergeCell ref="C156:F156"/>
    <mergeCell ref="C157:F157"/>
    <mergeCell ref="C170:I170"/>
    <mergeCell ref="C174:E174"/>
    <mergeCell ref="C175:E175"/>
    <mergeCell ref="C140:F140"/>
    <mergeCell ref="C150:I150"/>
    <mergeCell ref="C153:E153"/>
    <mergeCell ref="C154:E154"/>
    <mergeCell ref="C155:F155"/>
    <mergeCell ref="C100:F100"/>
    <mergeCell ref="C134:I134"/>
    <mergeCell ref="C137:E137"/>
    <mergeCell ref="C138:E138"/>
    <mergeCell ref="C139:F139"/>
    <mergeCell ref="C95:F95"/>
    <mergeCell ref="C96:F96"/>
    <mergeCell ref="C97:F97"/>
    <mergeCell ref="C98:F98"/>
    <mergeCell ref="C99:F99"/>
    <mergeCell ref="C76:F76"/>
    <mergeCell ref="C89:I89"/>
    <mergeCell ref="C92:E92"/>
    <mergeCell ref="C93:E93"/>
    <mergeCell ref="C94:F94"/>
    <mergeCell ref="C41:F41"/>
    <mergeCell ref="C42:F42"/>
    <mergeCell ref="C71:I71"/>
    <mergeCell ref="C74:E74"/>
    <mergeCell ref="C75:E75"/>
    <mergeCell ref="C36:E36"/>
    <mergeCell ref="C37:E37"/>
    <mergeCell ref="C38:E38"/>
    <mergeCell ref="C39:F39"/>
    <mergeCell ref="C40:F40"/>
    <mergeCell ref="C11:F11"/>
    <mergeCell ref="C12:F12"/>
    <mergeCell ref="C13:F13"/>
    <mergeCell ref="C14:F14"/>
    <mergeCell ref="C33:I33"/>
    <mergeCell ref="C3:E3"/>
    <mergeCell ref="C4:E4"/>
    <mergeCell ref="C7:E7"/>
    <mergeCell ref="C8:E8"/>
    <mergeCell ref="C10:E1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&amp;L2406SASNC035 - Mise en accessibilité PMR du RU Technopole
4 Boulevard Dominique François Arago - 57070 METZ&amp;RDPGF - Lot n°7 PEINTURE 
DCE - Edition du 26/04/2025</oddHeader>
    <oddFooter>&amp;LSOCOTEC SMART SOLUTIONS&amp;CEdition du 26/04/2025&amp;RPage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35" t="s">
        <v>161</v>
      </c>
      <c r="AA1" s="7">
        <f>IF(DPGF!F240&lt;&gt;"",DPGF!F240,"0")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44" t="s">
        <v>162</v>
      </c>
      <c r="B3" s="43" t="s">
        <v>163</v>
      </c>
      <c r="C3" s="125" t="s">
        <v>188</v>
      </c>
      <c r="D3" s="125"/>
      <c r="E3" s="125"/>
      <c r="F3" s="125"/>
      <c r="G3" s="125"/>
      <c r="H3" s="125"/>
      <c r="I3" s="125"/>
      <c r="J3" s="125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44" t="s">
        <v>164</v>
      </c>
      <c r="B5" s="43" t="s">
        <v>165</v>
      </c>
      <c r="C5" s="125" t="s">
        <v>189</v>
      </c>
      <c r="D5" s="125"/>
      <c r="E5" s="125"/>
      <c r="F5" s="125"/>
      <c r="G5" s="125"/>
      <c r="H5" s="125"/>
      <c r="I5" s="125"/>
      <c r="J5" s="125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44" t="s">
        <v>174</v>
      </c>
      <c r="B7" s="43" t="s">
        <v>175</v>
      </c>
      <c r="C7" s="45" t="s">
        <v>190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44" t="s">
        <v>176</v>
      </c>
      <c r="B9" s="43" t="s">
        <v>177</v>
      </c>
      <c r="C9" s="45" t="s">
        <v>37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44" t="s">
        <v>166</v>
      </c>
      <c r="B11" s="43" t="s">
        <v>167</v>
      </c>
      <c r="C11" s="125" t="s">
        <v>38</v>
      </c>
      <c r="D11" s="125"/>
      <c r="E11" s="125"/>
      <c r="F11" s="125"/>
      <c r="G11" s="125"/>
      <c r="H11" s="125"/>
      <c r="I11" s="125"/>
      <c r="J11" s="125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44" t="s">
        <v>178</v>
      </c>
      <c r="B13" s="43" t="s">
        <v>179</v>
      </c>
      <c r="C13" s="45" t="s">
        <v>191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44" t="s">
        <v>180</v>
      </c>
      <c r="B15" s="43" t="s">
        <v>181</v>
      </c>
      <c r="C15" s="45" t="s">
        <v>192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44" t="s">
        <v>182</v>
      </c>
      <c r="B17" s="43" t="s">
        <v>183</v>
      </c>
      <c r="C17" s="45">
        <v>1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46">
        <v>0.2</v>
      </c>
      <c r="E19" s="47" t="s">
        <v>184</v>
      </c>
      <c r="AA19" s="7">
        <f>INT((AA5-AA18*100)/10)</f>
        <v>0</v>
      </c>
    </row>
    <row r="20" spans="1:27" ht="12.75" customHeight="1" x14ac:dyDescent="0.3">
      <c r="C20" s="48">
        <v>5.5E-2</v>
      </c>
      <c r="E20" s="47" t="s">
        <v>185</v>
      </c>
      <c r="AA20" s="7">
        <f>AA5-AA18*100-AA19*10</f>
        <v>0</v>
      </c>
    </row>
    <row r="21" spans="1:27" ht="12.75" customHeight="1" x14ac:dyDescent="0.3">
      <c r="C21" s="48">
        <v>0</v>
      </c>
      <c r="E21" s="47" t="s">
        <v>186</v>
      </c>
      <c r="AA21" s="7">
        <f>INT(AA6/10)</f>
        <v>0</v>
      </c>
    </row>
    <row r="22" spans="1:27" ht="12.75" customHeight="1" x14ac:dyDescent="0.3">
      <c r="C22" s="49">
        <v>0</v>
      </c>
      <c r="E22" s="47" t="s">
        <v>187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44" t="s">
        <v>168</v>
      </c>
      <c r="B24" s="43" t="s">
        <v>169</v>
      </c>
      <c r="C24" s="125" t="s">
        <v>193</v>
      </c>
      <c r="D24" s="125"/>
      <c r="E24" s="125"/>
      <c r="F24" s="125"/>
      <c r="G24" s="125"/>
      <c r="H24" s="125"/>
      <c r="I24" s="125"/>
      <c r="J24" s="125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44" t="s">
        <v>170</v>
      </c>
      <c r="B26" s="43" t="s">
        <v>171</v>
      </c>
      <c r="C26" s="125" t="s">
        <v>194</v>
      </c>
      <c r="D26" s="125"/>
      <c r="E26" s="125"/>
      <c r="F26" s="125"/>
      <c r="G26" s="125"/>
      <c r="H26" s="125"/>
      <c r="I26" s="125"/>
      <c r="J26" s="125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44" t="s">
        <v>172</v>
      </c>
      <c r="B28" s="43" t="s">
        <v>173</v>
      </c>
      <c r="C28" s="125"/>
      <c r="D28" s="125"/>
      <c r="E28" s="125"/>
      <c r="F28" s="125"/>
      <c r="G28" s="125"/>
      <c r="H28" s="125"/>
      <c r="I28" s="125"/>
      <c r="J28" s="12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195</v>
      </c>
      <c r="B1" s="7" t="s">
        <v>196</v>
      </c>
    </row>
    <row r="2" spans="1:3" x14ac:dyDescent="0.3">
      <c r="A2" s="7" t="s">
        <v>197</v>
      </c>
      <c r="B2" s="7" t="s">
        <v>188</v>
      </c>
    </row>
    <row r="3" spans="1:3" x14ac:dyDescent="0.3">
      <c r="A3" s="7" t="s">
        <v>198</v>
      </c>
      <c r="B3" s="7">
        <v>1</v>
      </c>
    </row>
    <row r="4" spans="1:3" x14ac:dyDescent="0.3">
      <c r="A4" s="7" t="s">
        <v>199</v>
      </c>
      <c r="B4" s="7">
        <v>0</v>
      </c>
    </row>
    <row r="5" spans="1:3" x14ac:dyDescent="0.3">
      <c r="A5" s="7" t="s">
        <v>200</v>
      </c>
      <c r="B5" s="7">
        <v>0</v>
      </c>
    </row>
    <row r="6" spans="1:3" x14ac:dyDescent="0.3">
      <c r="A6" s="7" t="s">
        <v>201</v>
      </c>
      <c r="B6" s="7">
        <v>1</v>
      </c>
    </row>
    <row r="7" spans="1:3" x14ac:dyDescent="0.3">
      <c r="A7" s="7" t="s">
        <v>202</v>
      </c>
      <c r="B7" s="7">
        <v>1</v>
      </c>
    </row>
    <row r="8" spans="1:3" x14ac:dyDescent="0.3">
      <c r="A8" s="7" t="s">
        <v>203</v>
      </c>
      <c r="B8" s="7">
        <v>0</v>
      </c>
    </row>
    <row r="9" spans="1:3" x14ac:dyDescent="0.3">
      <c r="A9" s="7" t="s">
        <v>204</v>
      </c>
      <c r="B9" s="7">
        <v>0</v>
      </c>
    </row>
    <row r="10" spans="1:3" x14ac:dyDescent="0.3">
      <c r="A10" s="7" t="s">
        <v>205</v>
      </c>
      <c r="C10" s="7" t="s">
        <v>206</v>
      </c>
    </row>
    <row r="11" spans="1:3" x14ac:dyDescent="0.3">
      <c r="A11" s="7" t="s">
        <v>207</v>
      </c>
      <c r="B11" s="7">
        <v>0</v>
      </c>
    </row>
    <row r="12" spans="1:3" x14ac:dyDescent="0.3">
      <c r="A12" s="7" t="s">
        <v>208</v>
      </c>
      <c r="B12" s="7" t="s">
        <v>209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26" t="s">
        <v>210</v>
      </c>
      <c r="C2" s="126"/>
      <c r="D2" s="126"/>
      <c r="E2" s="126"/>
      <c r="F2" s="126"/>
      <c r="G2" s="126"/>
      <c r="H2" s="126"/>
      <c r="I2" s="126"/>
      <c r="J2" s="126"/>
    </row>
    <row r="4" spans="1:10" ht="12.75" customHeight="1" x14ac:dyDescent="0.3">
      <c r="A4" s="44" t="s">
        <v>162</v>
      </c>
      <c r="B4" s="43" t="s">
        <v>211</v>
      </c>
      <c r="C4" s="127"/>
      <c r="D4" s="127"/>
      <c r="E4" s="127"/>
      <c r="F4" s="127"/>
      <c r="G4" s="127"/>
      <c r="H4" s="127"/>
      <c r="I4" s="127"/>
      <c r="J4" s="127"/>
    </row>
    <row r="6" spans="1:10" ht="12.75" customHeight="1" x14ac:dyDescent="0.3">
      <c r="A6" s="44" t="s">
        <v>164</v>
      </c>
      <c r="B6" s="43" t="s">
        <v>212</v>
      </c>
      <c r="C6" s="127"/>
      <c r="D6" s="127"/>
      <c r="E6" s="127"/>
      <c r="F6" s="127"/>
      <c r="G6" s="127"/>
      <c r="H6" s="127"/>
      <c r="I6" s="127"/>
      <c r="J6" s="127"/>
    </row>
    <row r="8" spans="1:10" ht="12.75" customHeight="1" x14ac:dyDescent="0.3">
      <c r="A8" s="44" t="s">
        <v>174</v>
      </c>
      <c r="B8" s="43" t="s">
        <v>213</v>
      </c>
      <c r="C8" s="127"/>
      <c r="D8" s="127"/>
      <c r="E8" s="127"/>
      <c r="F8" s="127"/>
      <c r="G8" s="127"/>
      <c r="H8" s="127"/>
      <c r="I8" s="127"/>
      <c r="J8" s="127"/>
    </row>
    <row r="10" spans="1:10" ht="12.75" customHeight="1" x14ac:dyDescent="0.3">
      <c r="A10" s="44" t="s">
        <v>176</v>
      </c>
      <c r="B10" s="43" t="s">
        <v>214</v>
      </c>
      <c r="C10" s="128"/>
      <c r="D10" s="128"/>
      <c r="E10" s="128"/>
      <c r="F10" s="128"/>
      <c r="G10" s="128"/>
      <c r="H10" s="128"/>
      <c r="I10" s="128"/>
      <c r="J10" s="128"/>
    </row>
    <row r="12" spans="1:10" ht="12.75" customHeight="1" x14ac:dyDescent="0.3">
      <c r="A12" s="44" t="s">
        <v>166</v>
      </c>
      <c r="B12" s="43" t="s">
        <v>215</v>
      </c>
      <c r="C12" s="127"/>
      <c r="D12" s="127"/>
      <c r="E12" s="127"/>
      <c r="F12" s="127"/>
      <c r="G12" s="127"/>
      <c r="H12" s="127"/>
      <c r="I12" s="127"/>
      <c r="J12" s="127"/>
    </row>
    <row r="14" spans="1:10" ht="12.75" customHeight="1" x14ac:dyDescent="0.3">
      <c r="A14" s="44" t="s">
        <v>178</v>
      </c>
      <c r="B14" s="43" t="s">
        <v>216</v>
      </c>
      <c r="C14" s="127"/>
      <c r="D14" s="127"/>
      <c r="E14" s="127"/>
      <c r="F14" s="127"/>
      <c r="G14" s="127"/>
      <c r="H14" s="127"/>
      <c r="I14" s="127"/>
      <c r="J14" s="127"/>
    </row>
    <row r="16" spans="1:10" ht="12.75" customHeight="1" x14ac:dyDescent="0.3">
      <c r="A16" s="44" t="s">
        <v>180</v>
      </c>
      <c r="B16" s="43" t="s">
        <v>217</v>
      </c>
      <c r="C16" s="127"/>
      <c r="D16" s="127"/>
      <c r="E16" s="127"/>
      <c r="F16" s="127"/>
      <c r="G16" s="127"/>
      <c r="H16" s="127"/>
      <c r="I16" s="127"/>
      <c r="J16" s="127"/>
    </row>
    <row r="18" spans="1:10" ht="12.75" customHeight="1" x14ac:dyDescent="0.3">
      <c r="A18" s="44" t="s">
        <v>182</v>
      </c>
      <c r="B18" s="43" t="s">
        <v>218</v>
      </c>
      <c r="C18" s="129"/>
      <c r="D18" s="129"/>
      <c r="E18" s="129"/>
      <c r="F18" s="129"/>
      <c r="G18" s="129"/>
      <c r="H18" s="129"/>
      <c r="I18" s="129"/>
      <c r="J18" s="129"/>
    </row>
    <row r="20" spans="1:10" ht="12.75" customHeight="1" x14ac:dyDescent="0.3">
      <c r="A20" s="44" t="s">
        <v>219</v>
      </c>
      <c r="B20" s="43" t="s">
        <v>220</v>
      </c>
      <c r="C20" s="129"/>
      <c r="D20" s="129"/>
      <c r="E20" s="129"/>
      <c r="F20" s="129"/>
      <c r="G20" s="129"/>
      <c r="H20" s="129"/>
      <c r="I20" s="129"/>
      <c r="J20" s="129"/>
    </row>
    <row r="22" spans="1:10" ht="12.75" customHeight="1" x14ac:dyDescent="0.3">
      <c r="A22" s="44" t="s">
        <v>168</v>
      </c>
      <c r="B22" s="43" t="s">
        <v>221</v>
      </c>
      <c r="C22" s="129"/>
      <c r="D22" s="129"/>
      <c r="E22" s="129"/>
      <c r="F22" s="129"/>
      <c r="G22" s="129"/>
      <c r="H22" s="129"/>
      <c r="I22" s="129"/>
      <c r="J22" s="129"/>
    </row>
    <row r="24" spans="1:10" ht="12.75" customHeight="1" x14ac:dyDescent="0.3">
      <c r="A24" s="44" t="s">
        <v>170</v>
      </c>
      <c r="B24" s="43" t="s">
        <v>222</v>
      </c>
      <c r="C24" s="127"/>
      <c r="D24" s="127"/>
      <c r="E24" s="127"/>
      <c r="F24" s="127"/>
      <c r="G24" s="127"/>
      <c r="H24" s="127"/>
      <c r="I24" s="127"/>
      <c r="J24" s="127"/>
    </row>
    <row r="28" spans="1:10" ht="60" customHeight="1" x14ac:dyDescent="0.3">
      <c r="A28" s="44" t="s">
        <v>172</v>
      </c>
      <c r="B28" s="43" t="s">
        <v>223</v>
      </c>
      <c r="C28" s="127"/>
      <c r="D28" s="127"/>
      <c r="E28" s="127"/>
      <c r="F28" s="127"/>
      <c r="G28" s="127"/>
      <c r="H28" s="127"/>
      <c r="I28" s="127"/>
      <c r="J28" s="127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86718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130" t="s">
        <v>224</v>
      </c>
      <c r="C2" s="130"/>
      <c r="D2" s="130"/>
      <c r="E2" s="130"/>
      <c r="F2" s="130"/>
    </row>
    <row r="4" spans="2:6" ht="12.75" customHeight="1" x14ac:dyDescent="0.3">
      <c r="B4" s="50" t="s">
        <v>225</v>
      </c>
      <c r="C4" s="50" t="s">
        <v>226</v>
      </c>
      <c r="D4" s="50" t="s">
        <v>227</v>
      </c>
      <c r="E4" s="50" t="s">
        <v>228</v>
      </c>
      <c r="F4" s="50" t="s">
        <v>229</v>
      </c>
    </row>
    <row r="6" spans="2:6" ht="12.75" customHeight="1" x14ac:dyDescent="0.3">
      <c r="B6" s="51"/>
      <c r="C6" s="52"/>
      <c r="D6" s="53"/>
      <c r="E6" s="54"/>
      <c r="F6" s="55" t="str">
        <f>IF(AND(E6= "",D6= ""), "", ROUND(ROUND(E6, 2) * ROUND(D6, 3), 2))</f>
        <v/>
      </c>
    </row>
    <row r="8" spans="2:6" ht="12.75" customHeight="1" x14ac:dyDescent="0.3">
      <c r="B8" s="51"/>
      <c r="C8" s="52"/>
      <c r="D8" s="53"/>
      <c r="E8" s="54"/>
      <c r="F8" s="55" t="str">
        <f>IF(AND(E8= "",D8= ""), "", ROUND(ROUND(E8, 2) * ROUND(D8, 3), 2))</f>
        <v/>
      </c>
    </row>
    <row r="10" spans="2:6" ht="12.75" customHeight="1" x14ac:dyDescent="0.3">
      <c r="B10" s="51"/>
      <c r="C10" s="52"/>
      <c r="D10" s="53"/>
      <c r="E10" s="54"/>
      <c r="F10" s="55" t="str">
        <f>IF(AND(E10= "",D10= ""), "", ROUND(ROUND(E10, 2) * ROUND(D10, 3), 2))</f>
        <v/>
      </c>
    </row>
    <row r="12" spans="2:6" ht="12.75" customHeight="1" x14ac:dyDescent="0.3">
      <c r="B12" s="51"/>
      <c r="C12" s="52"/>
      <c r="D12" s="53"/>
      <c r="E12" s="54"/>
      <c r="F12" s="55" t="str">
        <f>IF(AND(E12= "",D12= ""), "", ROUND(ROUND(E12, 2) * ROUND(D12, 3), 2))</f>
        <v/>
      </c>
    </row>
    <row r="14" spans="2:6" ht="12.75" customHeight="1" x14ac:dyDescent="0.3">
      <c r="B14" s="51"/>
      <c r="C14" s="52"/>
      <c r="D14" s="53"/>
      <c r="E14" s="54"/>
      <c r="F14" s="55" t="str">
        <f>IF(AND(E14= "",D14= ""), "", ROUND(ROUND(E14, 2) * ROUND(D14, 3), 2))</f>
        <v/>
      </c>
    </row>
    <row r="16" spans="2:6" ht="12.75" customHeight="1" x14ac:dyDescent="0.3">
      <c r="B16" s="51"/>
      <c r="C16" s="52"/>
      <c r="D16" s="53"/>
      <c r="E16" s="54"/>
      <c r="F16" s="55" t="str">
        <f>IF(AND(E16= "",D16= ""), "", ROUND(ROUND(E16, 2) * ROUND(D16, 3), 2))</f>
        <v/>
      </c>
    </row>
    <row r="18" spans="2:6" ht="12.75" customHeight="1" x14ac:dyDescent="0.3">
      <c r="B18" s="51"/>
      <c r="C18" s="52"/>
      <c r="D18" s="53"/>
      <c r="E18" s="54"/>
      <c r="F18" s="55" t="str">
        <f>IF(AND(E18= "",D18= ""), "", ROUND(ROUND(E18, 2) * ROUND(D18, 3), 2))</f>
        <v/>
      </c>
    </row>
    <row r="20" spans="2:6" ht="12.75" customHeight="1" x14ac:dyDescent="0.3">
      <c r="B20" s="51"/>
      <c r="C20" s="52"/>
      <c r="D20" s="53"/>
      <c r="E20" s="54"/>
      <c r="F20" s="55" t="str">
        <f>IF(AND(E20= "",D20= ""), "", ROUND(ROUND(E20, 2) * ROUND(D20, 3), 2))</f>
        <v/>
      </c>
    </row>
    <row r="22" spans="2:6" ht="12.75" customHeight="1" x14ac:dyDescent="0.3">
      <c r="B22" s="51"/>
      <c r="C22" s="52"/>
      <c r="D22" s="53"/>
      <c r="E22" s="54"/>
      <c r="F22" s="55" t="str">
        <f>IF(AND(E22= "",D22= ""), "", ROUND(ROUND(E22, 2) * ROUND(D22, 3), 2))</f>
        <v/>
      </c>
    </row>
    <row r="24" spans="2:6" ht="12.75" customHeight="1" x14ac:dyDescent="0.3">
      <c r="B24" s="51"/>
      <c r="C24" s="52"/>
      <c r="D24" s="53"/>
      <c r="E24" s="54"/>
      <c r="F24" s="55" t="str">
        <f>IF(AND(E24= "",D24= ""), "", ROUND(ROUND(E24, 2) * ROUND(D24, 3), 2))</f>
        <v/>
      </c>
    </row>
    <row r="26" spans="2:6" ht="12.75" customHeight="1" x14ac:dyDescent="0.3">
      <c r="B26" s="51"/>
      <c r="C26" s="52"/>
      <c r="D26" s="53"/>
      <c r="E26" s="54"/>
      <c r="F26" s="55" t="str">
        <f>IF(AND(E26= "",D26= ""), "", ROUND(ROUND(E26, 2) * ROUND(D26, 3), 2))</f>
        <v/>
      </c>
    </row>
    <row r="28" spans="2:6" ht="12.75" customHeight="1" x14ac:dyDescent="0.3">
      <c r="B28" s="51"/>
      <c r="C28" s="52"/>
      <c r="D28" s="53"/>
      <c r="E28" s="54"/>
      <c r="F28" s="55" t="str">
        <f>IF(AND(E28= "",D28= ""), "", ROUND(ROUND(E28, 2) * ROUND(D28, 3), 2))</f>
        <v/>
      </c>
    </row>
    <row r="30" spans="2:6" ht="12.75" customHeight="1" x14ac:dyDescent="0.3">
      <c r="B30" s="51"/>
      <c r="C30" s="52"/>
      <c r="D30" s="53"/>
      <c r="E30" s="54"/>
      <c r="F30" s="55" t="str">
        <f>IF(AND(E30= "",D30= ""), "", ROUND(ROUND(E30, 2) * ROUND(D30, 3), 2))</f>
        <v/>
      </c>
    </row>
    <row r="32" spans="2:6" ht="12.75" customHeight="1" x14ac:dyDescent="0.3">
      <c r="B32" s="51"/>
      <c r="C32" s="52"/>
      <c r="D32" s="53"/>
      <c r="E32" s="54"/>
      <c r="F32" s="55" t="str">
        <f>IF(AND(E32= "",D32= ""), "", ROUND(ROUND(E32, 2) * ROUND(D32, 3), 2))</f>
        <v/>
      </c>
    </row>
    <row r="34" spans="2:6" ht="12.75" customHeight="1" x14ac:dyDescent="0.3">
      <c r="B34" s="51"/>
      <c r="C34" s="52"/>
      <c r="D34" s="53"/>
      <c r="E34" s="54"/>
      <c r="F34" s="55" t="str">
        <f>IF(AND(E34= "",D34= ""), "", ROUND(ROUND(E34, 2) * ROUND(D34, 3), 2))</f>
        <v/>
      </c>
    </row>
    <row r="36" spans="2:6" ht="12.75" customHeight="1" x14ac:dyDescent="0.3">
      <c r="B36" s="51"/>
      <c r="C36" s="52"/>
      <c r="D36" s="53"/>
      <c r="E36" s="54"/>
      <c r="F36" s="55" t="str">
        <f>IF(AND(E36= "",D36= ""), "", ROUND(ROUND(E36, 2) * ROUND(D36, 3), 2))</f>
        <v/>
      </c>
    </row>
    <row r="38" spans="2:6" ht="12.75" customHeight="1" x14ac:dyDescent="0.3">
      <c r="B38" s="51"/>
      <c r="C38" s="52"/>
      <c r="D38" s="53"/>
      <c r="E38" s="54"/>
      <c r="F38" s="55" t="str">
        <f>IF(AND(E38= "",D38= ""), "", ROUND(ROUND(E38, 2) * ROUND(D38, 3), 2))</f>
        <v/>
      </c>
    </row>
    <row r="40" spans="2:6" ht="12.75" customHeight="1" x14ac:dyDescent="0.3">
      <c r="B40" s="51"/>
      <c r="C40" s="52"/>
      <c r="D40" s="53"/>
      <c r="E40" s="54"/>
      <c r="F40" s="55" t="str">
        <f>IF(AND(E40= "",D40= ""), "", ROUND(ROUND(E40, 2) * ROUND(D40, 3), 2))</f>
        <v/>
      </c>
    </row>
    <row r="42" spans="2:6" ht="12.75" customHeight="1" x14ac:dyDescent="0.3">
      <c r="B42" s="51"/>
      <c r="C42" s="52"/>
      <c r="D42" s="53"/>
      <c r="E42" s="54"/>
      <c r="F42" s="55" t="str">
        <f>IF(AND(E42= "",D42= ""), "", ROUND(ROUND(E42, 2) * ROUND(D42, 3), 2))</f>
        <v/>
      </c>
    </row>
    <row r="44" spans="2:6" ht="12.75" customHeight="1" x14ac:dyDescent="0.3">
      <c r="B44" s="51"/>
      <c r="C44" s="52"/>
      <c r="D44" s="53"/>
      <c r="E44" s="54"/>
      <c r="F44" s="55" t="str">
        <f>IF(AND(E44= "",D44= ""), "", ROUND(ROUND(E44, 2) * ROUND(D44, 3), 2))</f>
        <v/>
      </c>
    </row>
    <row r="46" spans="2:6" ht="12.75" customHeight="1" x14ac:dyDescent="0.3">
      <c r="B46" s="51"/>
      <c r="C46" s="52"/>
      <c r="D46" s="53"/>
      <c r="E46" s="54"/>
      <c r="F46" s="55" t="str">
        <f>IF(AND(E46= "",D46= ""), "", ROUND(ROUND(E46, 2) * ROUND(D46, 3), 2))</f>
        <v/>
      </c>
    </row>
    <row r="48" spans="2:6" ht="12.75" customHeight="1" x14ac:dyDescent="0.3">
      <c r="B48" s="51"/>
      <c r="C48" s="52"/>
      <c r="D48" s="53"/>
      <c r="E48" s="54"/>
      <c r="F48" s="55" t="str">
        <f>IF(AND(E48= "",D48= ""), "", ROUND(ROUND(E48, 2) * ROUND(D48, 3), 2))</f>
        <v/>
      </c>
    </row>
    <row r="50" spans="2:6" ht="12.75" customHeight="1" x14ac:dyDescent="0.3">
      <c r="B50" s="51"/>
      <c r="C50" s="52"/>
      <c r="D50" s="53"/>
      <c r="E50" s="54"/>
      <c r="F50" s="55" t="str">
        <f>IF(AND(E50= "",D50= ""), "", ROUND(ROUND(E50, 2) * ROUND(D50, 3), 2))</f>
        <v/>
      </c>
    </row>
    <row r="52" spans="2:6" ht="12.75" customHeight="1" x14ac:dyDescent="0.3">
      <c r="B52" s="51"/>
      <c r="C52" s="52"/>
      <c r="D52" s="53"/>
      <c r="E52" s="54"/>
      <c r="F52" s="55" t="str">
        <f>IF(AND(E52= "",D52= ""), "", ROUND(ROUND(E52, 2) * ROUND(D52, 3), 2))</f>
        <v/>
      </c>
    </row>
    <row r="54" spans="2:6" ht="12.75" customHeight="1" x14ac:dyDescent="0.3">
      <c r="B54" s="51"/>
      <c r="C54" s="52"/>
      <c r="D54" s="53"/>
      <c r="E54" s="54"/>
      <c r="F54" s="55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Sid-Ahmed BOUAZZA</dc:creator>
  <cp:lastModifiedBy>Sid-Ahmed BOUAZZA</cp:lastModifiedBy>
  <dcterms:created xsi:type="dcterms:W3CDTF">2025-04-26T05:08:09Z</dcterms:created>
  <dcterms:modified xsi:type="dcterms:W3CDTF">2025-04-26T05:15:33Z</dcterms:modified>
</cp:coreProperties>
</file>